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900" tabRatio="946" activeTab="1"/>
  </bookViews>
  <sheets>
    <sheet name="封面" sheetId="1" r:id="rId1"/>
    <sheet name="目录" sheetId="2" r:id="rId2"/>
    <sheet name="人大表一" sheetId="3" r:id="rId3"/>
    <sheet name="人大表二" sheetId="4" r:id="rId4"/>
    <sheet name="人大表三" sheetId="5" r:id="rId5"/>
    <sheet name="人大表四" sheetId="6" r:id="rId6"/>
    <sheet name="人大表五" sheetId="7" r:id="rId7"/>
    <sheet name="人大表六" sheetId="8" r:id="rId8"/>
    <sheet name="人大表七" sheetId="9" r:id="rId9"/>
    <sheet name="人大表八" sheetId="10" r:id="rId10"/>
    <sheet name="人大表九" sheetId="11" r:id="rId11"/>
    <sheet name="人大表十" sheetId="12" r:id="rId12"/>
    <sheet name="人大表十一" sheetId="13" r:id="rId13"/>
    <sheet name="人大表十二" sheetId="14" r:id="rId14"/>
    <sheet name="人大表十三" sheetId="15" r:id="rId15"/>
    <sheet name="人大表十四" sheetId="16" r:id="rId16"/>
    <sheet name="人大表十五" sheetId="17" r:id="rId17"/>
    <sheet name="人大表十六" sheetId="18" r:id="rId18"/>
    <sheet name="人大表十七" sheetId="19" r:id="rId19"/>
  </sheets>
  <definedNames>
    <definedName name="地区名称" localSheetId="1">'目录'!#REF!</definedName>
    <definedName name="地区名称">'封面'!$B$2:$B$6</definedName>
    <definedName name="_xlfn.IFERROR" hidden="1">#NAME?</definedName>
    <definedName name="_xlnm.Print_Titles" localSheetId="4">'人大表三'!$1:$4</definedName>
    <definedName name="_xlnm.Print_Area" localSheetId="5">'人大表四'!$A$1:$D$94</definedName>
    <definedName name="_xlnm.Print_Titles" localSheetId="5">'人大表四'!$1:$5</definedName>
    <definedName name="_xlnm.Print_Titles" localSheetId="6">'人大表五'!$2:$5</definedName>
    <definedName name="_xlnm.Print_Titles" localSheetId="7">'人大表六'!$1:$5</definedName>
    <definedName name="_xlnm.Print_Titles" localSheetId="10">'人大表九'!$1:$5</definedName>
    <definedName name="_xlnm.Print_Titles" localSheetId="11">'人大表十'!$1:$6</definedName>
    <definedName name="_xlnm.Print_Titles" localSheetId="15">'人大表十四'!$1:$4</definedName>
  </definedNames>
  <calcPr fullCalcOnLoad="1"/>
</workbook>
</file>

<file path=xl/sharedStrings.xml><?xml version="1.0" encoding="utf-8"?>
<sst xmlns="http://schemas.openxmlformats.org/spreadsheetml/2006/main" count="6721" uniqueCount="3462">
  <si>
    <t xml:space="preserve">      附件1</t>
  </si>
  <si>
    <t>地区名称</t>
  </si>
  <si>
    <t>北京市</t>
  </si>
  <si>
    <t>2021年市本级财政预算表（草案）</t>
  </si>
  <si>
    <t>天津市</t>
  </si>
  <si>
    <t xml:space="preserve"> </t>
  </si>
  <si>
    <t>河北省</t>
  </si>
  <si>
    <t>山西省</t>
  </si>
  <si>
    <t>内蒙古自治区</t>
  </si>
  <si>
    <t>目  录</t>
  </si>
  <si>
    <t xml:space="preserve">            表一 2021年一般公共预算收入表</t>
  </si>
  <si>
    <t xml:space="preserve">            表二 2021年一般公共预算支出表</t>
  </si>
  <si>
    <t xml:space="preserve">            表三 2021年市本级一般公共预算收入表</t>
  </si>
  <si>
    <t xml:space="preserve">            表四 2021年市本级一般公共预算收支平衡表</t>
  </si>
  <si>
    <t xml:space="preserve">            表五 2021年市本级一般公共预算支出明细表</t>
  </si>
  <si>
    <t xml:space="preserve">            表六 2021年市本级一般公共预算基本支出情况表</t>
  </si>
  <si>
    <t xml:space="preserve">            表七 2021年政府性基金预算收入表</t>
  </si>
  <si>
    <t xml:space="preserve">            表八 2021年政府性基金预算支出表</t>
  </si>
  <si>
    <t xml:space="preserve">            表九 2021年市本级政府性基金预算收支表</t>
  </si>
  <si>
    <t xml:space="preserve">            表十 2021年市本级政府性基金预算收支明细表</t>
  </si>
  <si>
    <t xml:space="preserve">            表十一 2021年国有资本经营预算收入表</t>
  </si>
  <si>
    <t xml:space="preserve">            表十二 2021年国有资本经营预算支出表</t>
  </si>
  <si>
    <t xml:space="preserve">            表十三 2021年市本级国有资本经营预算表</t>
  </si>
  <si>
    <t xml:space="preserve">            表十四 2021年市本级社会保险基金预算表</t>
  </si>
  <si>
    <t xml:space="preserve">            表十五 2021年市对县税收返还和转移支付分地区预算表</t>
  </si>
  <si>
    <t xml:space="preserve">            表十六 2020年政府债务限额和余额情况表</t>
  </si>
  <si>
    <t xml:space="preserve">            表十七 2021年三公经费预算表
</t>
  </si>
  <si>
    <t>表一</t>
  </si>
  <si>
    <t>2021年全市一般公共预算数收入表</t>
  </si>
  <si>
    <r>
      <t>单位：万元</t>
    </r>
    <r>
      <rPr>
        <sz val="10"/>
        <rFont val="Arial"/>
        <family val="2"/>
      </rPr>
      <t xml:space="preserve"> </t>
    </r>
  </si>
  <si>
    <t>项目</t>
  </si>
  <si>
    <t>上年决算执行数</t>
  </si>
  <si>
    <t>预算数</t>
  </si>
  <si>
    <t>预算数为决算（执行）数%</t>
  </si>
  <si>
    <t>一、税收收入</t>
  </si>
  <si>
    <t xml:space="preserve">    增值税</t>
  </si>
  <si>
    <t xml:space="preserve">    企业所得税</t>
  </si>
  <si>
    <t xml:space="preserve">    企业所得税退税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</si>
  <si>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</si>
  <si>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</si>
  <si>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</si>
  <si>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</si>
  <si>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</si>
  <si>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</si>
  <si>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</si>
  <si>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</si>
  <si>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</si>
  <si>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</si>
  <si>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</si>
  <si>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</si>
  <si>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</si>
  <si>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</si>
  <si>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</si>
  <si>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</si>
  <si>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</si>
  <si>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</si>
  <si>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</si>
  <si>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</si>
  <si>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</si>
  <si>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</si>
  <si>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收入合计</t>
  </si>
  <si>
    <t>表二</t>
  </si>
  <si>
    <t>2021年全市一般公共预算支出表</t>
  </si>
  <si>
    <t>单位：万元</t>
  </si>
  <si>
    <t>科目编码</t>
  </si>
  <si>
    <t>备注</t>
  </si>
  <si>
    <t>201</t>
  </si>
  <si>
    <t>一、一般公共服务</t>
  </si>
  <si>
    <t>20101</t>
  </si>
  <si>
    <t xml:space="preserve">    人大事务</t>
  </si>
  <si>
    <t>2010101</t>
  </si>
  <si>
    <t xml:space="preserve">      行政运行</t>
  </si>
  <si>
    <t>2010102</t>
  </si>
  <si>
    <t xml:space="preserve">      一般行政管理事务</t>
  </si>
  <si>
    <t>2010103</t>
  </si>
  <si>
    <t xml:space="preserve">      机关服务</t>
  </si>
  <si>
    <t>2010104</t>
  </si>
  <si>
    <t xml:space="preserve">      人大会议</t>
  </si>
  <si>
    <t>2010105</t>
  </si>
  <si>
    <t xml:space="preserve">      人大立法</t>
  </si>
  <si>
    <t>2010106</t>
  </si>
  <si>
    <t xml:space="preserve">      人大监督</t>
  </si>
  <si>
    <t>2010107</t>
  </si>
  <si>
    <t xml:space="preserve">      人大代表履职能力提升</t>
  </si>
  <si>
    <t>2010108</t>
  </si>
  <si>
    <t xml:space="preserve">      代表工作</t>
  </si>
  <si>
    <t>2010109</t>
  </si>
  <si>
    <t xml:space="preserve">      人大信访工作</t>
  </si>
  <si>
    <t>2010150</t>
  </si>
  <si>
    <t xml:space="preserve">      事业运行</t>
  </si>
  <si>
    <t>2010199</t>
  </si>
  <si>
    <t xml:space="preserve">      其他人大事务支出</t>
  </si>
  <si>
    <t>20102</t>
  </si>
  <si>
    <t xml:space="preserve">    政协事务</t>
  </si>
  <si>
    <t>2010201</t>
  </si>
  <si>
    <t>2010202</t>
  </si>
  <si>
    <t>2010203</t>
  </si>
  <si>
    <t>2010204</t>
  </si>
  <si>
    <t xml:space="preserve">      政协会议</t>
  </si>
  <si>
    <t>2010205</t>
  </si>
  <si>
    <t xml:space="preserve">      委员视察</t>
  </si>
  <si>
    <t>2010206</t>
  </si>
  <si>
    <t xml:space="preserve">      参政议政</t>
  </si>
  <si>
    <t>2010250</t>
  </si>
  <si>
    <t>2010299</t>
  </si>
  <si>
    <t xml:space="preserve">      其他政协事务支出</t>
  </si>
  <si>
    <t>20103</t>
  </si>
  <si>
    <t xml:space="preserve">    政府办公厅(室)及相关机构事务</t>
  </si>
  <si>
    <t>2010301</t>
  </si>
  <si>
    <t>2010302</t>
  </si>
  <si>
    <t>2010303</t>
  </si>
  <si>
    <t>2010304</t>
  </si>
  <si>
    <t xml:space="preserve">      专项服务</t>
  </si>
  <si>
    <t>2010305</t>
  </si>
  <si>
    <t xml:space="preserve">      专项业务及机关事务管理</t>
  </si>
  <si>
    <t>2010306</t>
  </si>
  <si>
    <t xml:space="preserve">      政务公开审批</t>
  </si>
  <si>
    <t>2010308</t>
  </si>
  <si>
    <t xml:space="preserve">      信访事务</t>
  </si>
  <si>
    <t>2010309</t>
  </si>
  <si>
    <t xml:space="preserve">      参事事务</t>
  </si>
  <si>
    <t>2010350</t>
  </si>
  <si>
    <t>2010399</t>
  </si>
  <si>
    <t xml:space="preserve">      其他政府办公厅（室）及相关机构事务支出</t>
  </si>
  <si>
    <t>20104</t>
  </si>
  <si>
    <t xml:space="preserve">    发展与改革事务</t>
  </si>
  <si>
    <t>2010401</t>
  </si>
  <si>
    <t>2010402</t>
  </si>
  <si>
    <t>2010403</t>
  </si>
  <si>
    <t>2010404</t>
  </si>
  <si>
    <t xml:space="preserve">      战略规划与实施</t>
  </si>
  <si>
    <t>2010405</t>
  </si>
  <si>
    <t xml:space="preserve">      日常经济运行调节</t>
  </si>
  <si>
    <t>2010406</t>
  </si>
  <si>
    <t xml:space="preserve">      社会事业发展规划</t>
  </si>
  <si>
    <t>2010407</t>
  </si>
  <si>
    <t xml:space="preserve">      经济体制改革研究</t>
  </si>
  <si>
    <t>2010408</t>
  </si>
  <si>
    <t xml:space="preserve">      物价管理</t>
  </si>
  <si>
    <t>2010450</t>
  </si>
  <si>
    <t>2010499</t>
  </si>
  <si>
    <t xml:space="preserve">      其他发展与改革事务支出</t>
  </si>
  <si>
    <t>20105</t>
  </si>
  <si>
    <t xml:space="preserve">    统计信息事务</t>
  </si>
  <si>
    <t>2010501</t>
  </si>
  <si>
    <t>2010502</t>
  </si>
  <si>
    <t>2010503</t>
  </si>
  <si>
    <t>2010504</t>
  </si>
  <si>
    <t xml:space="preserve">      信息事务</t>
  </si>
  <si>
    <t>2010505</t>
  </si>
  <si>
    <t xml:space="preserve">      专项统计业务</t>
  </si>
  <si>
    <t>2010506</t>
  </si>
  <si>
    <t xml:space="preserve">      统计管理</t>
  </si>
  <si>
    <t>2010507</t>
  </si>
  <si>
    <t xml:space="preserve">      专项普查活动</t>
  </si>
  <si>
    <t>2010508</t>
  </si>
  <si>
    <t xml:space="preserve">      统计抽样调查</t>
  </si>
  <si>
    <t>2010550</t>
  </si>
  <si>
    <t>2010599</t>
  </si>
  <si>
    <t xml:space="preserve">      其他统计信息事务支出</t>
  </si>
  <si>
    <t>20106</t>
  </si>
  <si>
    <t xml:space="preserve">    财政事务</t>
  </si>
  <si>
    <t>2010601</t>
  </si>
  <si>
    <t>2010602</t>
  </si>
  <si>
    <t>2010603</t>
  </si>
  <si>
    <t>2010604</t>
  </si>
  <si>
    <t xml:space="preserve">      预算改革业务</t>
  </si>
  <si>
    <t>2010605</t>
  </si>
  <si>
    <t xml:space="preserve">      财政国库业务</t>
  </si>
  <si>
    <t>2010606</t>
  </si>
  <si>
    <t xml:space="preserve">      财政监察</t>
  </si>
  <si>
    <t>2010607</t>
  </si>
  <si>
    <t xml:space="preserve">      信息化建设</t>
  </si>
  <si>
    <t>2010608</t>
  </si>
  <si>
    <t xml:space="preserve">      财政委托业务支出</t>
  </si>
  <si>
    <t>2010650</t>
  </si>
  <si>
    <t>2010699</t>
  </si>
  <si>
    <t xml:space="preserve">      其他财政事务支出</t>
  </si>
  <si>
    <t>20107</t>
  </si>
  <si>
    <t xml:space="preserve">    税收事务</t>
  </si>
  <si>
    <t>2010701</t>
  </si>
  <si>
    <t>2010702</t>
  </si>
  <si>
    <t>2010703</t>
  </si>
  <si>
    <t>2010709</t>
  </si>
  <si>
    <t>2010710</t>
  </si>
  <si>
    <t xml:space="preserve">      税收业务</t>
  </si>
  <si>
    <t>2010750</t>
  </si>
  <si>
    <t>2010799</t>
  </si>
  <si>
    <t xml:space="preserve">      其他税收事务支出</t>
  </si>
  <si>
    <t>20108</t>
  </si>
  <si>
    <t xml:space="preserve">    审计事务</t>
  </si>
  <si>
    <t>2010801</t>
  </si>
  <si>
    <t>2010802</t>
  </si>
  <si>
    <t>2010803</t>
  </si>
  <si>
    <t>2010804</t>
  </si>
  <si>
    <t xml:space="preserve">      审计业务</t>
  </si>
  <si>
    <t>2010805</t>
  </si>
  <si>
    <t xml:space="preserve">      审计管理</t>
  </si>
  <si>
    <t>2010806</t>
  </si>
  <si>
    <t>2010850</t>
  </si>
  <si>
    <t>2010899</t>
  </si>
  <si>
    <t xml:space="preserve">      其他审计事务支出</t>
  </si>
  <si>
    <t>20109</t>
  </si>
  <si>
    <t xml:space="preserve">    海关事务</t>
  </si>
  <si>
    <t>2010901</t>
  </si>
  <si>
    <t>2010902</t>
  </si>
  <si>
    <t>2010903</t>
  </si>
  <si>
    <t>2010905</t>
  </si>
  <si>
    <t xml:space="preserve">      缉私办案</t>
  </si>
  <si>
    <t>2010907</t>
  </si>
  <si>
    <t xml:space="preserve">      口岸管理</t>
  </si>
  <si>
    <t>2010908</t>
  </si>
  <si>
    <t>2010909</t>
  </si>
  <si>
    <t xml:space="preserve">      海关关务</t>
  </si>
  <si>
    <t>2010910</t>
  </si>
  <si>
    <t xml:space="preserve">      关税征管</t>
  </si>
  <si>
    <t>2010911</t>
  </si>
  <si>
    <t xml:space="preserve">      海关监管</t>
  </si>
  <si>
    <t>2010912</t>
  </si>
  <si>
    <t xml:space="preserve">      检验检疫</t>
  </si>
  <si>
    <t>2010950</t>
  </si>
  <si>
    <t>2010999</t>
  </si>
  <si>
    <t xml:space="preserve">      其他海关事务支出</t>
  </si>
  <si>
    <t>20111</t>
  </si>
  <si>
    <t xml:space="preserve">    纪检监察事务</t>
  </si>
  <si>
    <t>2011101</t>
  </si>
  <si>
    <t>2011102</t>
  </si>
  <si>
    <t>2011103</t>
  </si>
  <si>
    <t>2011104</t>
  </si>
  <si>
    <t xml:space="preserve">      大案要案查处</t>
  </si>
  <si>
    <t>2011105</t>
  </si>
  <si>
    <t xml:space="preserve">      派驻派出机构</t>
  </si>
  <si>
    <t>2011106</t>
  </si>
  <si>
    <t xml:space="preserve">      巡视工作</t>
  </si>
  <si>
    <t>2011150</t>
  </si>
  <si>
    <t>2011199</t>
  </si>
  <si>
    <t xml:space="preserve">      其他纪检监察事务支出</t>
  </si>
  <si>
    <t>20113</t>
  </si>
  <si>
    <t xml:space="preserve">    商贸事务</t>
  </si>
  <si>
    <t>2011301</t>
  </si>
  <si>
    <t>2011302</t>
  </si>
  <si>
    <t>2011303</t>
  </si>
  <si>
    <t>2011304</t>
  </si>
  <si>
    <t xml:space="preserve">      对外贸易管理</t>
  </si>
  <si>
    <t>2011305</t>
  </si>
  <si>
    <t xml:space="preserve">      国际经济合作</t>
  </si>
  <si>
    <t>2011306</t>
  </si>
  <si>
    <t xml:space="preserve">      外资管理</t>
  </si>
  <si>
    <t>2011307</t>
  </si>
  <si>
    <t xml:space="preserve">      国内贸易管理</t>
  </si>
  <si>
    <t>2011308</t>
  </si>
  <si>
    <t xml:space="preserve">      招商引资</t>
  </si>
  <si>
    <t>2011350</t>
  </si>
  <si>
    <t>2011399</t>
  </si>
  <si>
    <t xml:space="preserve">      其他商贸事务支出</t>
  </si>
  <si>
    <t>20114</t>
  </si>
  <si>
    <t xml:space="preserve">    知识产权事务</t>
  </si>
  <si>
    <t>2011401</t>
  </si>
  <si>
    <t>2011402</t>
  </si>
  <si>
    <t>2011403</t>
  </si>
  <si>
    <t>2011404</t>
  </si>
  <si>
    <t xml:space="preserve">      专利审批</t>
  </si>
  <si>
    <t>2011405</t>
  </si>
  <si>
    <t xml:space="preserve">      知识产权战略和规划</t>
  </si>
  <si>
    <t>2011408</t>
  </si>
  <si>
    <t xml:space="preserve">      国际合作与交流</t>
  </si>
  <si>
    <t>2011409</t>
  </si>
  <si>
    <t xml:space="preserve">      知识产权宏观管理</t>
  </si>
  <si>
    <t>2011410</t>
  </si>
  <si>
    <t xml:space="preserve">      商标管理</t>
  </si>
  <si>
    <t>2011411</t>
  </si>
  <si>
    <t xml:space="preserve">      原产地地理标志管理</t>
  </si>
  <si>
    <t>2011450</t>
  </si>
  <si>
    <t>2011499</t>
  </si>
  <si>
    <t xml:space="preserve">      其他知识产权事务支出</t>
  </si>
  <si>
    <t>20123</t>
  </si>
  <si>
    <t xml:space="preserve">    民族事务</t>
  </si>
  <si>
    <t>2012301</t>
  </si>
  <si>
    <t>2012302</t>
  </si>
  <si>
    <t>2012303</t>
  </si>
  <si>
    <t>2012304</t>
  </si>
  <si>
    <t xml:space="preserve">      民族工作专项</t>
  </si>
  <si>
    <t>2012350</t>
  </si>
  <si>
    <t>2012399</t>
  </si>
  <si>
    <t xml:space="preserve">      其他民族事务支出</t>
  </si>
  <si>
    <t>20125</t>
  </si>
  <si>
    <t xml:space="preserve">    港澳台事务</t>
  </si>
  <si>
    <t>2012501</t>
  </si>
  <si>
    <t>2012502</t>
  </si>
  <si>
    <t>2012503</t>
  </si>
  <si>
    <t>2012504</t>
  </si>
  <si>
    <t xml:space="preserve">      港澳事务</t>
  </si>
  <si>
    <t>2012505</t>
  </si>
  <si>
    <t xml:space="preserve">      台湾事务</t>
  </si>
  <si>
    <t>2012550</t>
  </si>
  <si>
    <t>2012599</t>
  </si>
  <si>
    <t xml:space="preserve">      其他港澳台事务支出</t>
  </si>
  <si>
    <t>20126</t>
  </si>
  <si>
    <t xml:space="preserve">    档案事务</t>
  </si>
  <si>
    <t>2012601</t>
  </si>
  <si>
    <t>2012602</t>
  </si>
  <si>
    <t>2012603</t>
  </si>
  <si>
    <t>2012604</t>
  </si>
  <si>
    <t xml:space="preserve">      档案馆</t>
  </si>
  <si>
    <t>2012699</t>
  </si>
  <si>
    <t xml:space="preserve">      其他档案事务支出</t>
  </si>
  <si>
    <t>20128</t>
  </si>
  <si>
    <t xml:space="preserve">    民主党派及工商联事务</t>
  </si>
  <si>
    <t>2012801</t>
  </si>
  <si>
    <t>2012802</t>
  </si>
  <si>
    <t>2012803</t>
  </si>
  <si>
    <t>2012804</t>
  </si>
  <si>
    <t>2012850</t>
  </si>
  <si>
    <t>2012899</t>
  </si>
  <si>
    <t xml:space="preserve">      其他民主党派及工商联事务支出</t>
  </si>
  <si>
    <t>20129</t>
  </si>
  <si>
    <t xml:space="preserve">    群众团体事务</t>
  </si>
  <si>
    <t>2012901</t>
  </si>
  <si>
    <t>2012902</t>
  </si>
  <si>
    <t>2012903</t>
  </si>
  <si>
    <t>2012906</t>
  </si>
  <si>
    <t xml:space="preserve">      工会事务</t>
  </si>
  <si>
    <t>2012950</t>
  </si>
  <si>
    <t>2012999</t>
  </si>
  <si>
    <t xml:space="preserve">      其他群众团体事务支出</t>
  </si>
  <si>
    <t>20131</t>
  </si>
  <si>
    <t xml:space="preserve">    党委办公厅（室）及相关机构事务</t>
  </si>
  <si>
    <t>2013101</t>
  </si>
  <si>
    <t>2013102</t>
  </si>
  <si>
    <t>2013103</t>
  </si>
  <si>
    <t>2013105</t>
  </si>
  <si>
    <t xml:space="preserve">      专项业务</t>
  </si>
  <si>
    <t>2013150</t>
  </si>
  <si>
    <t>2013199</t>
  </si>
  <si>
    <t xml:space="preserve">      其他党委办公厅（室）及相关机构事务支出</t>
  </si>
  <si>
    <t>20132</t>
  </si>
  <si>
    <t xml:space="preserve">    组织事务</t>
  </si>
  <si>
    <t>2013201</t>
  </si>
  <si>
    <t>2013202</t>
  </si>
  <si>
    <t>2013203</t>
  </si>
  <si>
    <t>2013204</t>
  </si>
  <si>
    <t xml:space="preserve">      公务员事务</t>
  </si>
  <si>
    <t>2013250</t>
  </si>
  <si>
    <t>2013299</t>
  </si>
  <si>
    <t xml:space="preserve">      其他组织事务支出</t>
  </si>
  <si>
    <t>20133</t>
  </si>
  <si>
    <t xml:space="preserve">    宣传事务</t>
  </si>
  <si>
    <t>2013301</t>
  </si>
  <si>
    <t>2013302</t>
  </si>
  <si>
    <t>2013303</t>
  </si>
  <si>
    <t>2013304</t>
  </si>
  <si>
    <t xml:space="preserve">      宣传管理</t>
  </si>
  <si>
    <t>2013350</t>
  </si>
  <si>
    <t>2013399</t>
  </si>
  <si>
    <t xml:space="preserve">      其他宣传事务支出</t>
  </si>
  <si>
    <t>20134</t>
  </si>
  <si>
    <t xml:space="preserve">    统战事务</t>
  </si>
  <si>
    <t>2013401</t>
  </si>
  <si>
    <t>2013402</t>
  </si>
  <si>
    <t>2013403</t>
  </si>
  <si>
    <t>2013404</t>
  </si>
  <si>
    <t xml:space="preserve">      宗教事务</t>
  </si>
  <si>
    <t>2013405</t>
  </si>
  <si>
    <t xml:space="preserve">      华侨事务</t>
  </si>
  <si>
    <t>2013450</t>
  </si>
  <si>
    <t>2013499</t>
  </si>
  <si>
    <t xml:space="preserve">      其他统战事务支出</t>
  </si>
  <si>
    <t>20135</t>
  </si>
  <si>
    <t xml:space="preserve">    对外联络事务</t>
  </si>
  <si>
    <t>2013501</t>
  </si>
  <si>
    <t>2013502</t>
  </si>
  <si>
    <t>2013503</t>
  </si>
  <si>
    <t>2013550</t>
  </si>
  <si>
    <t>2013599</t>
  </si>
  <si>
    <t xml:space="preserve">      其他对外联络事务支出</t>
  </si>
  <si>
    <t>20136</t>
  </si>
  <si>
    <t xml:space="preserve">    其他共产党事务支出</t>
  </si>
  <si>
    <t>2013601</t>
  </si>
  <si>
    <t>2013602</t>
  </si>
  <si>
    <t>2013603</t>
  </si>
  <si>
    <t>2013650</t>
  </si>
  <si>
    <t>2013699</t>
  </si>
  <si>
    <t xml:space="preserve">      其他共产党事务支出</t>
  </si>
  <si>
    <t>20137</t>
  </si>
  <si>
    <t xml:space="preserve">    网信事务</t>
  </si>
  <si>
    <t>2013701</t>
  </si>
  <si>
    <t>2013702</t>
  </si>
  <si>
    <t>2013703</t>
  </si>
  <si>
    <t>2013704</t>
  </si>
  <si>
    <t xml:space="preserve">      信息安全事务</t>
  </si>
  <si>
    <t>2013750</t>
  </si>
  <si>
    <t>2013799</t>
  </si>
  <si>
    <t xml:space="preserve">      其他网信事务支出</t>
  </si>
  <si>
    <t>20138</t>
  </si>
  <si>
    <t xml:space="preserve">    市场监督管理事务</t>
  </si>
  <si>
    <t>2013801</t>
  </si>
  <si>
    <t>2013802</t>
  </si>
  <si>
    <t>2013803</t>
  </si>
  <si>
    <t>2013804</t>
  </si>
  <si>
    <t xml:space="preserve">      市场主体管理</t>
  </si>
  <si>
    <t>2013805</t>
  </si>
  <si>
    <t xml:space="preserve">      市场秩序执法</t>
  </si>
  <si>
    <t>2013808</t>
  </si>
  <si>
    <t>2013810</t>
  </si>
  <si>
    <t xml:space="preserve">      质量基础</t>
  </si>
  <si>
    <t>2013812</t>
  </si>
  <si>
    <t xml:space="preserve">      药品事务</t>
  </si>
  <si>
    <t>2013813</t>
  </si>
  <si>
    <t xml:space="preserve">      医疗器械事务</t>
  </si>
  <si>
    <t>2013814</t>
  </si>
  <si>
    <t xml:space="preserve">      化妆品事务</t>
  </si>
  <si>
    <t>2013815</t>
  </si>
  <si>
    <t xml:space="preserve">      质量安全监管</t>
  </si>
  <si>
    <t>2013816</t>
  </si>
  <si>
    <t xml:space="preserve">      食品安全监管</t>
  </si>
  <si>
    <t>2013850</t>
  </si>
  <si>
    <t>2013899</t>
  </si>
  <si>
    <t xml:space="preserve">      其他市场监督管理事务</t>
  </si>
  <si>
    <t>20199</t>
  </si>
  <si>
    <t xml:space="preserve">    其他一般公共服务支出</t>
  </si>
  <si>
    <t>2019901</t>
  </si>
  <si>
    <t xml:space="preserve">      国家赔偿费用支出</t>
  </si>
  <si>
    <t>2019999</t>
  </si>
  <si>
    <t xml:space="preserve">      其他一般公共服务支出</t>
  </si>
  <si>
    <t>202</t>
  </si>
  <si>
    <t>二、外交支出</t>
  </si>
  <si>
    <t>20205</t>
  </si>
  <si>
    <t xml:space="preserve">    对外合作与交流</t>
  </si>
  <si>
    <t>20206</t>
  </si>
  <si>
    <t xml:space="preserve">    对外宣传</t>
  </si>
  <si>
    <t>20299</t>
  </si>
  <si>
    <t xml:space="preserve">    其他外交支出</t>
  </si>
  <si>
    <t>203</t>
  </si>
  <si>
    <t>三、国防支出</t>
  </si>
  <si>
    <t>20306</t>
  </si>
  <si>
    <t xml:space="preserve">    国防动员</t>
  </si>
  <si>
    <t>2030601</t>
  </si>
  <si>
    <t xml:space="preserve">      兵役征集</t>
  </si>
  <si>
    <t>2030602</t>
  </si>
  <si>
    <t xml:space="preserve">      经济动员</t>
  </si>
  <si>
    <t>2030603</t>
  </si>
  <si>
    <t xml:space="preserve">      人民防空</t>
  </si>
  <si>
    <t>2030604</t>
  </si>
  <si>
    <t xml:space="preserve">      交通战备</t>
  </si>
  <si>
    <t>2030605</t>
  </si>
  <si>
    <t xml:space="preserve">      国防教育</t>
  </si>
  <si>
    <t>2030606</t>
  </si>
  <si>
    <t xml:space="preserve">      预备役部队</t>
  </si>
  <si>
    <t>2030607</t>
  </si>
  <si>
    <t xml:space="preserve">      民兵</t>
  </si>
  <si>
    <t>2030608</t>
  </si>
  <si>
    <t xml:space="preserve">      边海防</t>
  </si>
  <si>
    <t>2030699</t>
  </si>
  <si>
    <t xml:space="preserve">      其他国防动员支出</t>
  </si>
  <si>
    <t>20399</t>
  </si>
  <si>
    <t xml:space="preserve">    其他国防支出</t>
  </si>
  <si>
    <t>204</t>
  </si>
  <si>
    <t>四、公共安全支出</t>
  </si>
  <si>
    <t>20401</t>
  </si>
  <si>
    <t xml:space="preserve">    武装警察部队</t>
  </si>
  <si>
    <t>2040101</t>
  </si>
  <si>
    <t xml:space="preserve">      武装警察部队</t>
  </si>
  <si>
    <t>2040199</t>
  </si>
  <si>
    <t xml:space="preserve">      其他武装警察部队支出</t>
  </si>
  <si>
    <t>20402</t>
  </si>
  <si>
    <t xml:space="preserve">    公安</t>
  </si>
  <si>
    <t>2040201</t>
  </si>
  <si>
    <t>2040202</t>
  </si>
  <si>
    <t>2040203</t>
  </si>
  <si>
    <t>2040219</t>
  </si>
  <si>
    <t>2040220</t>
  </si>
  <si>
    <t xml:space="preserve">      执法办案</t>
  </si>
  <si>
    <t>2040221</t>
  </si>
  <si>
    <t xml:space="preserve">      特别业务</t>
  </si>
  <si>
    <t>2040222</t>
  </si>
  <si>
    <t xml:space="preserve">      特勤业务</t>
  </si>
  <si>
    <t>2040223</t>
  </si>
  <si>
    <t xml:space="preserve">      移民事务</t>
  </si>
  <si>
    <t>2040250</t>
  </si>
  <si>
    <t>2040299</t>
  </si>
  <si>
    <t xml:space="preserve">      其他公安支出</t>
  </si>
  <si>
    <t>20403</t>
  </si>
  <si>
    <t xml:space="preserve">    国家安全</t>
  </si>
  <si>
    <t>2040301</t>
  </si>
  <si>
    <t>2040302</t>
  </si>
  <si>
    <t>2040303</t>
  </si>
  <si>
    <t>2040304</t>
  </si>
  <si>
    <t xml:space="preserve">      安全业务</t>
  </si>
  <si>
    <t>2040350</t>
  </si>
  <si>
    <t>2040399</t>
  </si>
  <si>
    <t xml:space="preserve">      其他国家安全支出</t>
  </si>
  <si>
    <t>20404</t>
  </si>
  <si>
    <t xml:space="preserve">    检察</t>
  </si>
  <si>
    <t>2040401</t>
  </si>
  <si>
    <t>2040402</t>
  </si>
  <si>
    <t>2040403</t>
  </si>
  <si>
    <t>2040409</t>
  </si>
  <si>
    <t xml:space="preserve">      “两房”建设</t>
  </si>
  <si>
    <t>2040410</t>
  </si>
  <si>
    <t xml:space="preserve">      检查监督</t>
  </si>
  <si>
    <t>2040450</t>
  </si>
  <si>
    <t>2040499</t>
  </si>
  <si>
    <t xml:space="preserve">      其他检察支出</t>
  </si>
  <si>
    <t>20405</t>
  </si>
  <si>
    <t xml:space="preserve">    法院</t>
  </si>
  <si>
    <t>2040501</t>
  </si>
  <si>
    <t>2040502</t>
  </si>
  <si>
    <t>2040503</t>
  </si>
  <si>
    <t>2040504</t>
  </si>
  <si>
    <t xml:space="preserve">      案件审判</t>
  </si>
  <si>
    <t>2040505</t>
  </si>
  <si>
    <t xml:space="preserve">      案件执行</t>
  </si>
  <si>
    <t>2040506</t>
  </si>
  <si>
    <t xml:space="preserve">      “两庭”建设</t>
  </si>
  <si>
    <t>2040550</t>
  </si>
  <si>
    <t>2040599</t>
  </si>
  <si>
    <t xml:space="preserve">      其他法院支出</t>
  </si>
  <si>
    <t>20406</t>
  </si>
  <si>
    <t xml:space="preserve">    司法</t>
  </si>
  <si>
    <t>2040601</t>
  </si>
  <si>
    <t>2040602</t>
  </si>
  <si>
    <t>2040603</t>
  </si>
  <si>
    <t>2040604</t>
  </si>
  <si>
    <t xml:space="preserve">      基层司法业务</t>
  </si>
  <si>
    <t>2040605</t>
  </si>
  <si>
    <t xml:space="preserve">      普法宣传</t>
  </si>
  <si>
    <t>2040606</t>
  </si>
  <si>
    <t xml:space="preserve">      律师管理</t>
  </si>
  <si>
    <t>2040607</t>
  </si>
  <si>
    <t xml:space="preserve">      公共法律服务</t>
  </si>
  <si>
    <t>2040608</t>
  </si>
  <si>
    <t xml:space="preserve">      国家统一法律职业资格考试</t>
  </si>
  <si>
    <t>2040610</t>
  </si>
  <si>
    <t xml:space="preserve">      社区矫正</t>
  </si>
  <si>
    <t>2040612</t>
  </si>
  <si>
    <t xml:space="preserve">      法制建设</t>
  </si>
  <si>
    <t>2040613</t>
  </si>
  <si>
    <t>2040650</t>
  </si>
  <si>
    <t>2040699</t>
  </si>
  <si>
    <t xml:space="preserve">      其他司法支出</t>
  </si>
  <si>
    <t>20407</t>
  </si>
  <si>
    <t xml:space="preserve">    监狱</t>
  </si>
  <si>
    <t>2040701</t>
  </si>
  <si>
    <t>2040702</t>
  </si>
  <si>
    <t>2040703</t>
  </si>
  <si>
    <t>2040704</t>
  </si>
  <si>
    <t xml:space="preserve">      犯人生活</t>
  </si>
  <si>
    <t>2040705</t>
  </si>
  <si>
    <t xml:space="preserve">      犯人改造</t>
  </si>
  <si>
    <t>2040706</t>
  </si>
  <si>
    <t xml:space="preserve">      狱政设施建设</t>
  </si>
  <si>
    <t>2040707</t>
  </si>
  <si>
    <t>2040750</t>
  </si>
  <si>
    <t>2040799</t>
  </si>
  <si>
    <t xml:space="preserve">      其他监狱支出</t>
  </si>
  <si>
    <t>20408</t>
  </si>
  <si>
    <t xml:space="preserve">    强制隔离戒毒</t>
  </si>
  <si>
    <t>2040801</t>
  </si>
  <si>
    <t>2040802</t>
  </si>
  <si>
    <t>2040803</t>
  </si>
  <si>
    <t>2040804</t>
  </si>
  <si>
    <t xml:space="preserve">      强制隔离戒毒人员生活</t>
  </si>
  <si>
    <t>2040805</t>
  </si>
  <si>
    <t xml:space="preserve">      强制隔离戒毒人员教育</t>
  </si>
  <si>
    <t>2040806</t>
  </si>
  <si>
    <t xml:space="preserve">      所政设施建设</t>
  </si>
  <si>
    <t>2040807</t>
  </si>
  <si>
    <t>2040850</t>
  </si>
  <si>
    <t>2040899</t>
  </si>
  <si>
    <t xml:space="preserve">      其他强制隔离戒毒支出</t>
  </si>
  <si>
    <t>20409</t>
  </si>
  <si>
    <t xml:space="preserve">    国家保密</t>
  </si>
  <si>
    <t>2040901</t>
  </si>
  <si>
    <t>2040902</t>
  </si>
  <si>
    <t>2040903</t>
  </si>
  <si>
    <t>2040904</t>
  </si>
  <si>
    <t xml:space="preserve">      保密技术</t>
  </si>
  <si>
    <t>2040905</t>
  </si>
  <si>
    <t xml:space="preserve">      保密管理</t>
  </si>
  <si>
    <t>2040950</t>
  </si>
  <si>
    <t>2040999</t>
  </si>
  <si>
    <t xml:space="preserve">      其他国家保密支出</t>
  </si>
  <si>
    <t>20410</t>
  </si>
  <si>
    <t xml:space="preserve">    缉私警察</t>
  </si>
  <si>
    <t>2041001</t>
  </si>
  <si>
    <t>2041002</t>
  </si>
  <si>
    <t>2041006</t>
  </si>
  <si>
    <t>2041007</t>
  </si>
  <si>
    <t xml:space="preserve">      缉私业务</t>
  </si>
  <si>
    <t>2041099</t>
  </si>
  <si>
    <t xml:space="preserve">      其他缉私警察支出</t>
  </si>
  <si>
    <t>20499</t>
  </si>
  <si>
    <t xml:space="preserve">    其他公共安全支出</t>
  </si>
  <si>
    <t>2049902</t>
  </si>
  <si>
    <t xml:space="preserve">      国家司法救助支出</t>
  </si>
  <si>
    <t>2049999</t>
  </si>
  <si>
    <t xml:space="preserve">      其他公共安全支出</t>
  </si>
  <si>
    <t>205</t>
  </si>
  <si>
    <t>五、教育支出</t>
  </si>
  <si>
    <t>20501</t>
  </si>
  <si>
    <t xml:space="preserve">    教育管理事务</t>
  </si>
  <si>
    <t>2050101</t>
  </si>
  <si>
    <t>2050102</t>
  </si>
  <si>
    <t>2050103</t>
  </si>
  <si>
    <t>2050199</t>
  </si>
  <si>
    <t xml:space="preserve">      其他教育管理事务支出</t>
  </si>
  <si>
    <t>20502</t>
  </si>
  <si>
    <t xml:space="preserve">    普通教育</t>
  </si>
  <si>
    <t>2050201</t>
  </si>
  <si>
    <t xml:space="preserve">      学前教育</t>
  </si>
  <si>
    <t>2050202</t>
  </si>
  <si>
    <t xml:space="preserve">      小学教育</t>
  </si>
  <si>
    <t>2050203</t>
  </si>
  <si>
    <t xml:space="preserve">      初中教育</t>
  </si>
  <si>
    <t>2050204</t>
  </si>
  <si>
    <t xml:space="preserve">      高中教育</t>
  </si>
  <si>
    <t>2050205</t>
  </si>
  <si>
    <t xml:space="preserve">      高等教育</t>
  </si>
  <si>
    <t>2050299</t>
  </si>
  <si>
    <t xml:space="preserve">      其他普通教育支出</t>
  </si>
  <si>
    <t>20503</t>
  </si>
  <si>
    <t xml:space="preserve">    职业教育</t>
  </si>
  <si>
    <t>2050301</t>
  </si>
  <si>
    <t xml:space="preserve">      初等职业教育</t>
  </si>
  <si>
    <t>2050302</t>
  </si>
  <si>
    <t xml:space="preserve">      中等职业教育</t>
  </si>
  <si>
    <t>2050303</t>
  </si>
  <si>
    <t xml:space="preserve">      技校教育</t>
  </si>
  <si>
    <t>2050305</t>
  </si>
  <si>
    <t xml:space="preserve">      高等职业教育</t>
  </si>
  <si>
    <t>2050399</t>
  </si>
  <si>
    <t xml:space="preserve">      其他职业教育支出</t>
  </si>
  <si>
    <t>20504</t>
  </si>
  <si>
    <t xml:space="preserve">    成人教育</t>
  </si>
  <si>
    <t>2050401</t>
  </si>
  <si>
    <t xml:space="preserve">      成人初等教育</t>
  </si>
  <si>
    <t>2050402</t>
  </si>
  <si>
    <t xml:space="preserve">      成人中等教育</t>
  </si>
  <si>
    <t>2050403</t>
  </si>
  <si>
    <t xml:space="preserve">      成人高等教育</t>
  </si>
  <si>
    <t>2050404</t>
  </si>
  <si>
    <t xml:space="preserve">      成人广播电视教育</t>
  </si>
  <si>
    <t>2050499</t>
  </si>
  <si>
    <t xml:space="preserve">      其他成人教育支出</t>
  </si>
  <si>
    <t>20505</t>
  </si>
  <si>
    <t xml:space="preserve">    广播电视教育</t>
  </si>
  <si>
    <t>2050501</t>
  </si>
  <si>
    <t xml:space="preserve">      广播电视学校</t>
  </si>
  <si>
    <t>2050502</t>
  </si>
  <si>
    <t xml:space="preserve">      教育电视台</t>
  </si>
  <si>
    <t>2050599</t>
  </si>
  <si>
    <t xml:space="preserve">      其他广播电视教育支出</t>
  </si>
  <si>
    <t>20506</t>
  </si>
  <si>
    <t xml:space="preserve">    留学教育</t>
  </si>
  <si>
    <t>2050601</t>
  </si>
  <si>
    <t xml:space="preserve">      出国留学教育</t>
  </si>
  <si>
    <t>2050602</t>
  </si>
  <si>
    <t xml:space="preserve">      来华留学教育</t>
  </si>
  <si>
    <t>2050699</t>
  </si>
  <si>
    <t xml:space="preserve">      其他留学教育支出</t>
  </si>
  <si>
    <t>20507</t>
  </si>
  <si>
    <t xml:space="preserve">    特殊教育</t>
  </si>
  <si>
    <t>2050701</t>
  </si>
  <si>
    <t xml:space="preserve">      特殊学校教育</t>
  </si>
  <si>
    <t>2050702</t>
  </si>
  <si>
    <t xml:space="preserve">      工读学校教育</t>
  </si>
  <si>
    <t>2050799</t>
  </si>
  <si>
    <t xml:space="preserve">      其他特殊教育支出</t>
  </si>
  <si>
    <t>20508</t>
  </si>
  <si>
    <t xml:space="preserve">    进修及培训</t>
  </si>
  <si>
    <t>2050801</t>
  </si>
  <si>
    <t xml:space="preserve">      教师进修</t>
  </si>
  <si>
    <t>2050802</t>
  </si>
  <si>
    <t xml:space="preserve">      干部教育</t>
  </si>
  <si>
    <t>2050803</t>
  </si>
  <si>
    <t xml:space="preserve">      培训支出</t>
  </si>
  <si>
    <t>2050804</t>
  </si>
  <si>
    <t xml:space="preserve">      退役士兵能力提升</t>
  </si>
  <si>
    <t>2050899</t>
  </si>
  <si>
    <t xml:space="preserve">      其他进修及培训</t>
  </si>
  <si>
    <t>20509</t>
  </si>
  <si>
    <t xml:space="preserve">    教育费附加安排的支出</t>
  </si>
  <si>
    <t>2050901</t>
  </si>
  <si>
    <t xml:space="preserve">      农村中小学校舍建设</t>
  </si>
  <si>
    <t>2050902</t>
  </si>
  <si>
    <t xml:space="preserve">      农村中小学教学设施</t>
  </si>
  <si>
    <t>2050903</t>
  </si>
  <si>
    <t xml:space="preserve">      城市中小学校舍建设</t>
  </si>
  <si>
    <t>2050904</t>
  </si>
  <si>
    <t xml:space="preserve">      城市中小学教学设施</t>
  </si>
  <si>
    <t>2050905</t>
  </si>
  <si>
    <t xml:space="preserve">      中等职业学校教学设施</t>
  </si>
  <si>
    <t>2050999</t>
  </si>
  <si>
    <t xml:space="preserve">      其他教育费附加安排的支出</t>
  </si>
  <si>
    <t>20599</t>
  </si>
  <si>
    <t xml:space="preserve">    其他教育支出</t>
  </si>
  <si>
    <t>206</t>
  </si>
  <si>
    <t>六、科学技术支出</t>
  </si>
  <si>
    <t>20601</t>
  </si>
  <si>
    <t xml:space="preserve">    科学技术管理事务</t>
  </si>
  <si>
    <t>2060101</t>
  </si>
  <si>
    <t>2060102</t>
  </si>
  <si>
    <t>2060103</t>
  </si>
  <si>
    <t>2060199</t>
  </si>
  <si>
    <t xml:space="preserve">      其他科学技术管理事务支出</t>
  </si>
  <si>
    <t>20602</t>
  </si>
  <si>
    <t xml:space="preserve">    基础研究</t>
  </si>
  <si>
    <t>2060201</t>
  </si>
  <si>
    <t xml:space="preserve">      机构运行</t>
  </si>
  <si>
    <t>2060203</t>
  </si>
  <si>
    <t xml:space="preserve">      自然科学基金</t>
  </si>
  <si>
    <t>2060204</t>
  </si>
  <si>
    <t xml:space="preserve">      实验室及相关设施</t>
  </si>
  <si>
    <t>2060205</t>
  </si>
  <si>
    <t xml:space="preserve">      重大科学工程</t>
  </si>
  <si>
    <t>2060206</t>
  </si>
  <si>
    <t xml:space="preserve">      专项基础科研</t>
  </si>
  <si>
    <t>2060207</t>
  </si>
  <si>
    <t xml:space="preserve">      专项技术基础</t>
  </si>
  <si>
    <t>2060208</t>
  </si>
  <si>
    <t xml:space="preserve">      科技人才队伍建设</t>
  </si>
  <si>
    <t>2060299</t>
  </si>
  <si>
    <t xml:space="preserve">      其他基础研究支出</t>
  </si>
  <si>
    <t>20603</t>
  </si>
  <si>
    <t xml:space="preserve">    应用研究</t>
  </si>
  <si>
    <t>2060301</t>
  </si>
  <si>
    <t>2060302</t>
  </si>
  <si>
    <t xml:space="preserve">      社会公益研究</t>
  </si>
  <si>
    <t>2060303</t>
  </si>
  <si>
    <t xml:space="preserve">      高技术研究</t>
  </si>
  <si>
    <t>2060304</t>
  </si>
  <si>
    <t xml:space="preserve">      专项科研试制</t>
  </si>
  <si>
    <t>2060399</t>
  </si>
  <si>
    <t xml:space="preserve">      其他应用研究支出</t>
  </si>
  <si>
    <t>20604</t>
  </si>
  <si>
    <t xml:space="preserve">    技术研究与开发</t>
  </si>
  <si>
    <t>2060401</t>
  </si>
  <si>
    <t>2060404</t>
  </si>
  <si>
    <t xml:space="preserve">      科技成果转化与扩散</t>
  </si>
  <si>
    <t>2060405</t>
  </si>
  <si>
    <t xml:space="preserve">      共性技术研究与开发</t>
  </si>
  <si>
    <t>2060499</t>
  </si>
  <si>
    <t xml:space="preserve">      其他技术研究与开发支出</t>
  </si>
  <si>
    <t>20605</t>
  </si>
  <si>
    <t xml:space="preserve">    科技条件与服务</t>
  </si>
  <si>
    <t>2060501</t>
  </si>
  <si>
    <t>2060502</t>
  </si>
  <si>
    <t xml:space="preserve">      技术创新服务体系</t>
  </si>
  <si>
    <t>2060503</t>
  </si>
  <si>
    <t xml:space="preserve">      科技条件专项</t>
  </si>
  <si>
    <t>2060599</t>
  </si>
  <si>
    <t xml:space="preserve">      其他科技条件与服务支出</t>
  </si>
  <si>
    <t>20606</t>
  </si>
  <si>
    <t xml:space="preserve">    社会科学</t>
  </si>
  <si>
    <t>2060601</t>
  </si>
  <si>
    <t xml:space="preserve">      社会科学研究机构</t>
  </si>
  <si>
    <t>2060602</t>
  </si>
  <si>
    <t xml:space="preserve">      社会科学研究</t>
  </si>
  <si>
    <t>2060603</t>
  </si>
  <si>
    <t xml:space="preserve">      社科基金支出</t>
  </si>
  <si>
    <t>2060699</t>
  </si>
  <si>
    <t xml:space="preserve">      其他社会科学支出</t>
  </si>
  <si>
    <t>20607</t>
  </si>
  <si>
    <t xml:space="preserve">    科学技术普及</t>
  </si>
  <si>
    <t>2060701</t>
  </si>
  <si>
    <t>2060702</t>
  </si>
  <si>
    <t xml:space="preserve">      科普活动</t>
  </si>
  <si>
    <t>2060703</t>
  </si>
  <si>
    <t xml:space="preserve">      青少年科技活动</t>
  </si>
  <si>
    <t>2060704</t>
  </si>
  <si>
    <t xml:space="preserve">      学术交流活动</t>
  </si>
  <si>
    <t>2060705</t>
  </si>
  <si>
    <t xml:space="preserve">      科技馆站</t>
  </si>
  <si>
    <t>2060799</t>
  </si>
  <si>
    <t xml:space="preserve">      其他科学技术普及支出</t>
  </si>
  <si>
    <t>20608</t>
  </si>
  <si>
    <t xml:space="preserve">    科技交流与合作</t>
  </si>
  <si>
    <t>2060801</t>
  </si>
  <si>
    <t xml:space="preserve">      国际交流与合作</t>
  </si>
  <si>
    <t>2060802</t>
  </si>
  <si>
    <t xml:space="preserve">      重大科技合作项目</t>
  </si>
  <si>
    <t>2060899</t>
  </si>
  <si>
    <t xml:space="preserve">      其他科技交流与合作支出</t>
  </si>
  <si>
    <t>20609</t>
  </si>
  <si>
    <t xml:space="preserve">    科技重大项目</t>
  </si>
  <si>
    <t>2060901</t>
  </si>
  <si>
    <t xml:space="preserve">      科技重大专项</t>
  </si>
  <si>
    <t>2060902</t>
  </si>
  <si>
    <t xml:space="preserve">      重点研发计划</t>
  </si>
  <si>
    <t>2060999</t>
  </si>
  <si>
    <t xml:space="preserve">      其他科技重大项目</t>
  </si>
  <si>
    <t>20699</t>
  </si>
  <si>
    <t xml:space="preserve">    其他科学技术支出</t>
  </si>
  <si>
    <t>2069901</t>
  </si>
  <si>
    <t xml:space="preserve">      科技奖励</t>
  </si>
  <si>
    <t>2069902</t>
  </si>
  <si>
    <t xml:space="preserve">      核应急</t>
  </si>
  <si>
    <t>2069903</t>
  </si>
  <si>
    <t xml:space="preserve">      转制科研机构</t>
  </si>
  <si>
    <t>2069999</t>
  </si>
  <si>
    <t xml:space="preserve">      其他科学技术支出</t>
  </si>
  <si>
    <t>207</t>
  </si>
  <si>
    <t>七、文化旅游体育与传媒支出</t>
  </si>
  <si>
    <t>20701</t>
  </si>
  <si>
    <t xml:space="preserve">    文化和旅游</t>
  </si>
  <si>
    <t>2070101</t>
  </si>
  <si>
    <t>2070102</t>
  </si>
  <si>
    <t>2070103</t>
  </si>
  <si>
    <t>2070104</t>
  </si>
  <si>
    <t xml:space="preserve">      图书馆</t>
  </si>
  <si>
    <t>2070105</t>
  </si>
  <si>
    <t xml:space="preserve">      文化展示及纪念机构</t>
  </si>
  <si>
    <t>2070106</t>
  </si>
  <si>
    <t xml:space="preserve">      艺术表演场所</t>
  </si>
  <si>
    <t>2070107</t>
  </si>
  <si>
    <t xml:space="preserve">      艺术表演团体</t>
  </si>
  <si>
    <t>2070108</t>
  </si>
  <si>
    <t xml:space="preserve">      文化活动</t>
  </si>
  <si>
    <t>2070109</t>
  </si>
  <si>
    <t xml:space="preserve">      群众文化</t>
  </si>
  <si>
    <t>2070110</t>
  </si>
  <si>
    <t xml:space="preserve">      文化和旅游交流与合作</t>
  </si>
  <si>
    <t>2070111</t>
  </si>
  <si>
    <t xml:space="preserve">      文化创作与保护</t>
  </si>
  <si>
    <t>2070112</t>
  </si>
  <si>
    <t xml:space="preserve">      文化和旅游市场管理</t>
  </si>
  <si>
    <t>2070113</t>
  </si>
  <si>
    <t xml:space="preserve">      旅游宣传</t>
  </si>
  <si>
    <t>2070114</t>
  </si>
  <si>
    <t xml:space="preserve">      文化和旅游管理事务</t>
  </si>
  <si>
    <t>2070199</t>
  </si>
  <si>
    <t xml:space="preserve">      其他文化和旅游支出</t>
  </si>
  <si>
    <t>20702</t>
  </si>
  <si>
    <t xml:space="preserve">    文物</t>
  </si>
  <si>
    <t>2070201</t>
  </si>
  <si>
    <t>2070202</t>
  </si>
  <si>
    <t>2070203</t>
  </si>
  <si>
    <t>2070204</t>
  </si>
  <si>
    <t xml:space="preserve">      文物保护</t>
  </si>
  <si>
    <t>2070205</t>
  </si>
  <si>
    <t xml:space="preserve">      博物馆</t>
  </si>
  <si>
    <t>2070206</t>
  </si>
  <si>
    <t xml:space="preserve">      历史名城与古迹</t>
  </si>
  <si>
    <t>2070299</t>
  </si>
  <si>
    <t xml:space="preserve">      其他文物支出</t>
  </si>
  <si>
    <t>20703</t>
  </si>
  <si>
    <t xml:space="preserve">    体育</t>
  </si>
  <si>
    <t>2070301</t>
  </si>
  <si>
    <t>2070302</t>
  </si>
  <si>
    <t>2070303</t>
  </si>
  <si>
    <t>2070304</t>
  </si>
  <si>
    <t xml:space="preserve">      运动项目管理</t>
  </si>
  <si>
    <t>2070305</t>
  </si>
  <si>
    <t xml:space="preserve">      体育竞赛</t>
  </si>
  <si>
    <t>2070306</t>
  </si>
  <si>
    <t xml:space="preserve">      体育训练</t>
  </si>
  <si>
    <t>2070307</t>
  </si>
  <si>
    <t xml:space="preserve">      体育场馆</t>
  </si>
  <si>
    <t>2070308</t>
  </si>
  <si>
    <t xml:space="preserve">      群众体育</t>
  </si>
  <si>
    <t>2070309</t>
  </si>
  <si>
    <t xml:space="preserve">      体育交流与合作</t>
  </si>
  <si>
    <t>2070399</t>
  </si>
  <si>
    <t xml:space="preserve">      其他体育支出</t>
  </si>
  <si>
    <t>20706</t>
  </si>
  <si>
    <t xml:space="preserve">    新闻出版电影</t>
  </si>
  <si>
    <t>2070601</t>
  </si>
  <si>
    <t>2070602</t>
  </si>
  <si>
    <t>2070603</t>
  </si>
  <si>
    <t>2070604</t>
  </si>
  <si>
    <t xml:space="preserve">      新闻通讯</t>
  </si>
  <si>
    <t>2070605</t>
  </si>
  <si>
    <t xml:space="preserve">      出版发行</t>
  </si>
  <si>
    <t>2070606</t>
  </si>
  <si>
    <t xml:space="preserve">      版权管理</t>
  </si>
  <si>
    <t>2070607</t>
  </si>
  <si>
    <t xml:space="preserve">      电影</t>
  </si>
  <si>
    <t>2070699</t>
  </si>
  <si>
    <t xml:space="preserve">      其他新闻出版电影支出</t>
  </si>
  <si>
    <t>20708</t>
  </si>
  <si>
    <t xml:space="preserve">    广播电视</t>
  </si>
  <si>
    <t>2070801</t>
  </si>
  <si>
    <t>2070802</t>
  </si>
  <si>
    <t>2070803</t>
  </si>
  <si>
    <t>2070804</t>
  </si>
  <si>
    <t xml:space="preserve">      监测监管</t>
  </si>
  <si>
    <t>2070805</t>
  </si>
  <si>
    <t xml:space="preserve">      传输发射</t>
  </si>
  <si>
    <t>2070806</t>
  </si>
  <si>
    <t xml:space="preserve">      广播电视事务</t>
  </si>
  <si>
    <t>2070899</t>
  </si>
  <si>
    <t xml:space="preserve">      其他广播电视支出</t>
  </si>
  <si>
    <t>20799</t>
  </si>
  <si>
    <t xml:space="preserve">    其他文化旅游体育与传媒支出</t>
  </si>
  <si>
    <t>2079902</t>
  </si>
  <si>
    <t xml:space="preserve">      宣传文化发展专项支出</t>
  </si>
  <si>
    <t>2079903</t>
  </si>
  <si>
    <t xml:space="preserve">      文化产业发展专项支出</t>
  </si>
  <si>
    <t>2079999</t>
  </si>
  <si>
    <t xml:space="preserve">      其他文化旅游体育与传媒支出</t>
  </si>
  <si>
    <t>208</t>
  </si>
  <si>
    <t>八、社会保障和就业支出</t>
  </si>
  <si>
    <t>20801</t>
  </si>
  <si>
    <t xml:space="preserve">    人力资源和社会保障管理事务</t>
  </si>
  <si>
    <t>2080101</t>
  </si>
  <si>
    <t>2080102</t>
  </si>
  <si>
    <t>2080103</t>
  </si>
  <si>
    <t>2080104</t>
  </si>
  <si>
    <t xml:space="preserve">      综合业务管理</t>
  </si>
  <si>
    <t>2080105</t>
  </si>
  <si>
    <t xml:space="preserve">      劳动保障监察</t>
  </si>
  <si>
    <t>2080106</t>
  </si>
  <si>
    <t xml:space="preserve">      就业管理事务</t>
  </si>
  <si>
    <t>2080107</t>
  </si>
  <si>
    <t xml:space="preserve">      社会保险业务管理事务</t>
  </si>
  <si>
    <t>2080108</t>
  </si>
  <si>
    <t>2080109</t>
  </si>
  <si>
    <t xml:space="preserve">      社会保险经办机构</t>
  </si>
  <si>
    <t>2080110</t>
  </si>
  <si>
    <t xml:space="preserve">      劳动关系和维权</t>
  </si>
  <si>
    <t>2080111</t>
  </si>
  <si>
    <t xml:space="preserve">      公共就业服务和职业技能鉴定机构</t>
  </si>
  <si>
    <t>2080112</t>
  </si>
  <si>
    <t xml:space="preserve">      劳动人事争议调解仲裁</t>
  </si>
  <si>
    <t>2080113</t>
  </si>
  <si>
    <t xml:space="preserve">      政府特殊津贴</t>
  </si>
  <si>
    <t>2080114</t>
  </si>
  <si>
    <t xml:space="preserve">      资助留学回国人员</t>
  </si>
  <si>
    <t>2080115</t>
  </si>
  <si>
    <t xml:space="preserve">      博士后日常经费</t>
  </si>
  <si>
    <t>2080116</t>
  </si>
  <si>
    <t xml:space="preserve">      引进人才费用</t>
  </si>
  <si>
    <t>2080150</t>
  </si>
  <si>
    <t>2080199</t>
  </si>
  <si>
    <t xml:space="preserve">      其他人力资源和社会保障管理事务支出</t>
  </si>
  <si>
    <t>20802</t>
  </si>
  <si>
    <t xml:space="preserve">    民政管理事务</t>
  </si>
  <si>
    <t>2080201</t>
  </si>
  <si>
    <t>2080202</t>
  </si>
  <si>
    <t>2080203</t>
  </si>
  <si>
    <t>2080206</t>
  </si>
  <si>
    <t xml:space="preserve">      社会组织管理</t>
  </si>
  <si>
    <t>2080207</t>
  </si>
  <si>
    <t xml:space="preserve">      行政区划和地名管理</t>
  </si>
  <si>
    <t>2080208</t>
  </si>
  <si>
    <t xml:space="preserve">      基层政权建设和社区治理</t>
  </si>
  <si>
    <t>2080299</t>
  </si>
  <si>
    <t xml:space="preserve">      其他民政管理事务支出</t>
  </si>
  <si>
    <t>20804</t>
  </si>
  <si>
    <t xml:space="preserve">    补充全国社会保障基金</t>
  </si>
  <si>
    <t>2080402</t>
  </si>
  <si>
    <t xml:space="preserve">      用一般公共预算补充基金</t>
  </si>
  <si>
    <t>20805</t>
  </si>
  <si>
    <t xml:space="preserve">    行政事业单位养老支出</t>
  </si>
  <si>
    <t>2080501</t>
  </si>
  <si>
    <t xml:space="preserve">      行政单位离退休</t>
  </si>
  <si>
    <t>2080502</t>
  </si>
  <si>
    <t xml:space="preserve">      事业单位离退休</t>
  </si>
  <si>
    <t>2080503</t>
  </si>
  <si>
    <t xml:space="preserve">      离退休人员管理机构</t>
  </si>
  <si>
    <t>2080505</t>
  </si>
  <si>
    <t xml:space="preserve">      机关事业单位基本养老保险缴费支出</t>
  </si>
  <si>
    <t>2080506</t>
  </si>
  <si>
    <t xml:space="preserve">      机关事业单位职业年金缴费支出</t>
  </si>
  <si>
    <t>2080507</t>
  </si>
  <si>
    <t xml:space="preserve">      对机关事业单位基本养老保险基金的补助</t>
  </si>
  <si>
    <t>2080508</t>
  </si>
  <si>
    <t xml:space="preserve">      对机关事业单位职业年金的补助</t>
  </si>
  <si>
    <t>2080599</t>
  </si>
  <si>
    <t xml:space="preserve">      其他行政事业单位养老支出</t>
  </si>
  <si>
    <t>20806</t>
  </si>
  <si>
    <t xml:space="preserve">    企业改革补助</t>
  </si>
  <si>
    <t>2080601</t>
  </si>
  <si>
    <t xml:space="preserve">      企业关闭破产补助</t>
  </si>
  <si>
    <t>2080602</t>
  </si>
  <si>
    <t xml:space="preserve">      厂办大集体改革补助</t>
  </si>
  <si>
    <t>2080699</t>
  </si>
  <si>
    <t xml:space="preserve">      其他企业改革发展补助</t>
  </si>
  <si>
    <t>20807</t>
  </si>
  <si>
    <t xml:space="preserve">    就业补助</t>
  </si>
  <si>
    <t>2080701</t>
  </si>
  <si>
    <t xml:space="preserve">      就业创业服务补贴</t>
  </si>
  <si>
    <t>2080702</t>
  </si>
  <si>
    <t xml:space="preserve">      职业培训补贴</t>
  </si>
  <si>
    <t>2080704</t>
  </si>
  <si>
    <t xml:space="preserve">      社会保险补贴</t>
  </si>
  <si>
    <t>2080705</t>
  </si>
  <si>
    <t xml:space="preserve">      公益性岗位补贴</t>
  </si>
  <si>
    <t>2080709</t>
  </si>
  <si>
    <t xml:space="preserve">      职业技能鉴定补贴</t>
  </si>
  <si>
    <t>2080711</t>
  </si>
  <si>
    <t xml:space="preserve">      就业见习补贴</t>
  </si>
  <si>
    <t>2080712</t>
  </si>
  <si>
    <t xml:space="preserve">      高技能人才培养补助</t>
  </si>
  <si>
    <t>2080713</t>
  </si>
  <si>
    <t xml:space="preserve">      促进创业补贴</t>
  </si>
  <si>
    <t>2080799</t>
  </si>
  <si>
    <t xml:space="preserve">      其他就业补助支出</t>
  </si>
  <si>
    <t>20808</t>
  </si>
  <si>
    <t xml:space="preserve">    抚恤</t>
  </si>
  <si>
    <t>2080801</t>
  </si>
  <si>
    <t xml:space="preserve">      死亡抚恤</t>
  </si>
  <si>
    <t>2080802</t>
  </si>
  <si>
    <t xml:space="preserve">      伤残抚恤</t>
  </si>
  <si>
    <t>2080803</t>
  </si>
  <si>
    <t xml:space="preserve">      在乡复员、退伍军人生活补助</t>
  </si>
  <si>
    <t>2080804</t>
  </si>
  <si>
    <t xml:space="preserve">      优抚事业单位支出</t>
  </si>
  <si>
    <t>2080805</t>
  </si>
  <si>
    <t xml:space="preserve">      义务兵优待</t>
  </si>
  <si>
    <t>2080806</t>
  </si>
  <si>
    <t xml:space="preserve">      农村籍退役士兵老年生活补助</t>
  </si>
  <si>
    <t>2080899</t>
  </si>
  <si>
    <t xml:space="preserve">      其他优抚支出</t>
  </si>
  <si>
    <t>20809</t>
  </si>
  <si>
    <t xml:space="preserve">    退役安置</t>
  </si>
  <si>
    <t>2080901</t>
  </si>
  <si>
    <t xml:space="preserve">      退役士兵安置</t>
  </si>
  <si>
    <t>2080902</t>
  </si>
  <si>
    <t xml:space="preserve">      军队移交政府的离退休人员安置</t>
  </si>
  <si>
    <t>2080903</t>
  </si>
  <si>
    <t xml:space="preserve">      军队移交政府离退休干部管理机构</t>
  </si>
  <si>
    <t>2080904</t>
  </si>
  <si>
    <t xml:space="preserve">      退役士兵管理教育</t>
  </si>
  <si>
    <t>2080905</t>
  </si>
  <si>
    <t xml:space="preserve">      军队转业干部安置</t>
  </si>
  <si>
    <t>2080999</t>
  </si>
  <si>
    <t xml:space="preserve">      其他退役安置支出</t>
  </si>
  <si>
    <t>20810</t>
  </si>
  <si>
    <t xml:space="preserve">    社会福利</t>
  </si>
  <si>
    <t>2081001</t>
  </si>
  <si>
    <t xml:space="preserve">      儿童福利</t>
  </si>
  <si>
    <t>2081002</t>
  </si>
  <si>
    <t xml:space="preserve">      老年福利</t>
  </si>
  <si>
    <t>2081003</t>
  </si>
  <si>
    <t xml:space="preserve">      康复辅具</t>
  </si>
  <si>
    <t>2081004</t>
  </si>
  <si>
    <t xml:space="preserve">      殡葬</t>
  </si>
  <si>
    <t>2081005</t>
  </si>
  <si>
    <t xml:space="preserve">      社会福利事业单位</t>
  </si>
  <si>
    <t>2081006</t>
  </si>
  <si>
    <t xml:space="preserve">      养老服务</t>
  </si>
  <si>
    <t>2081099</t>
  </si>
  <si>
    <t xml:space="preserve">      其他社会福利支出</t>
  </si>
  <si>
    <t>20811</t>
  </si>
  <si>
    <t xml:space="preserve">    残疾人事业</t>
  </si>
  <si>
    <t>2081101</t>
  </si>
  <si>
    <t>2081102</t>
  </si>
  <si>
    <t>2081103</t>
  </si>
  <si>
    <t>2081104</t>
  </si>
  <si>
    <t xml:space="preserve">      残疾人康复</t>
  </si>
  <si>
    <t>2081105</t>
  </si>
  <si>
    <t xml:space="preserve">      残疾人就业和扶贫</t>
  </si>
  <si>
    <t>2081106</t>
  </si>
  <si>
    <t xml:space="preserve">      残疾人体育</t>
  </si>
  <si>
    <t>2081107</t>
  </si>
  <si>
    <t xml:space="preserve">      残疾人生活和护理补贴</t>
  </si>
  <si>
    <t>2081199</t>
  </si>
  <si>
    <t xml:space="preserve">      其他残疾人事业支出</t>
  </si>
  <si>
    <t>20816</t>
  </si>
  <si>
    <t xml:space="preserve">    红十字事业</t>
  </si>
  <si>
    <t>2081601</t>
  </si>
  <si>
    <t>2081602</t>
  </si>
  <si>
    <t>2081603</t>
  </si>
  <si>
    <t>2081699</t>
  </si>
  <si>
    <t xml:space="preserve">      其他红十字事业支出</t>
  </si>
  <si>
    <t>20819</t>
  </si>
  <si>
    <t xml:space="preserve">    最低生活保障</t>
  </si>
  <si>
    <t>2081901</t>
  </si>
  <si>
    <t xml:space="preserve">      城市最低生活保障金支出</t>
  </si>
  <si>
    <t>2081902</t>
  </si>
  <si>
    <t xml:space="preserve">      农村最低生活保障金支出</t>
  </si>
  <si>
    <t>20820</t>
  </si>
  <si>
    <t xml:space="preserve">    临时救助</t>
  </si>
  <si>
    <t>2082001</t>
  </si>
  <si>
    <t xml:space="preserve">      临时救助支出</t>
  </si>
  <si>
    <t>2082002</t>
  </si>
  <si>
    <t xml:space="preserve">      流浪乞讨人员救助支出</t>
  </si>
  <si>
    <t>20821</t>
  </si>
  <si>
    <t xml:space="preserve">    特困人员救助供养</t>
  </si>
  <si>
    <t>2082101</t>
  </si>
  <si>
    <t xml:space="preserve">      城市特困人员救助供养支出</t>
  </si>
  <si>
    <t>2082102</t>
  </si>
  <si>
    <t xml:space="preserve">      农村特困人员救助供养支出</t>
  </si>
  <si>
    <t>20824</t>
  </si>
  <si>
    <t xml:space="preserve">    补充道路交通事故社会救助基金</t>
  </si>
  <si>
    <t>2082401</t>
  </si>
  <si>
    <t xml:space="preserve">      交强险增值税补助基金支出</t>
  </si>
  <si>
    <t>2082402</t>
  </si>
  <si>
    <t xml:space="preserve">      交强险罚款收入补助基金支出</t>
  </si>
  <si>
    <t>20825</t>
  </si>
  <si>
    <t xml:space="preserve">    其他生活救助</t>
  </si>
  <si>
    <t>2082501</t>
  </si>
  <si>
    <t xml:space="preserve">      其他城市生活救助</t>
  </si>
  <si>
    <t>2082502</t>
  </si>
  <si>
    <t xml:space="preserve">      其他农村生活救助</t>
  </si>
  <si>
    <t>20826</t>
  </si>
  <si>
    <t xml:space="preserve">    财政对基本养老保险基金的补助</t>
  </si>
  <si>
    <t>2082601</t>
  </si>
  <si>
    <t xml:space="preserve">      财政对企业职工基本养老保险基金的补助</t>
  </si>
  <si>
    <t>2082602</t>
  </si>
  <si>
    <t xml:space="preserve">      财政对城乡居民基本养老保险基金的补助</t>
  </si>
  <si>
    <t>2082699</t>
  </si>
  <si>
    <t xml:space="preserve">      财政对其他基本养老保险基金的补助</t>
  </si>
  <si>
    <t>20827</t>
  </si>
  <si>
    <t xml:space="preserve">    财政对其他社会保险基金的补助</t>
  </si>
  <si>
    <t>2082701</t>
  </si>
  <si>
    <t xml:space="preserve">      财政对失业保险基金的补助</t>
  </si>
  <si>
    <t>2082702</t>
  </si>
  <si>
    <t xml:space="preserve">      财政对工伤保险基金的补助</t>
  </si>
  <si>
    <t>2082799</t>
  </si>
  <si>
    <t xml:space="preserve">      其他财政对社会保险基金的补助</t>
  </si>
  <si>
    <t>20828</t>
  </si>
  <si>
    <t xml:space="preserve">    退役军人管理事务</t>
  </si>
  <si>
    <t>2082801</t>
  </si>
  <si>
    <t>2082802</t>
  </si>
  <si>
    <t>2082803</t>
  </si>
  <si>
    <t>2082804</t>
  </si>
  <si>
    <t xml:space="preserve">      拥军优属</t>
  </si>
  <si>
    <t>2082805</t>
  </si>
  <si>
    <t xml:space="preserve">      部队供应</t>
  </si>
  <si>
    <t>2082850</t>
  </si>
  <si>
    <t>2082899</t>
  </si>
  <si>
    <t xml:space="preserve">      其他退役军人事务管理支出</t>
  </si>
  <si>
    <t>20830</t>
  </si>
  <si>
    <t xml:space="preserve">    财政代缴社会保险费支出</t>
  </si>
  <si>
    <t>2083001</t>
  </si>
  <si>
    <t xml:space="preserve">      财政代缴城乡居民基本养老保险费支出</t>
  </si>
  <si>
    <t>2083099</t>
  </si>
  <si>
    <t xml:space="preserve">      财政代缴其他社会保险费支出</t>
  </si>
  <si>
    <t>20899</t>
  </si>
  <si>
    <t xml:space="preserve">    其他社会保障和就业支出</t>
  </si>
  <si>
    <t>210</t>
  </si>
  <si>
    <t>九、卫生健康支出</t>
  </si>
  <si>
    <t>21001</t>
  </si>
  <si>
    <t xml:space="preserve">    卫生健康管理事务</t>
  </si>
  <si>
    <t>2100101</t>
  </si>
  <si>
    <t>2100102</t>
  </si>
  <si>
    <t>2100103</t>
  </si>
  <si>
    <t>2100199</t>
  </si>
  <si>
    <t xml:space="preserve">      其他卫生健康管理事务支出</t>
  </si>
  <si>
    <t>21002</t>
  </si>
  <si>
    <t xml:space="preserve">    公立医院</t>
  </si>
  <si>
    <t>2100201</t>
  </si>
  <si>
    <t xml:space="preserve">      综合医院</t>
  </si>
  <si>
    <t>2100202</t>
  </si>
  <si>
    <t xml:space="preserve">      中医（民族）医院</t>
  </si>
  <si>
    <t>2100203</t>
  </si>
  <si>
    <t xml:space="preserve">      传染病医院</t>
  </si>
  <si>
    <t>2100204</t>
  </si>
  <si>
    <t xml:space="preserve">      职业病防治医院</t>
  </si>
  <si>
    <t>2100205</t>
  </si>
  <si>
    <t xml:space="preserve">      精神病医院</t>
  </si>
  <si>
    <t>2100206</t>
  </si>
  <si>
    <t xml:space="preserve">      妇幼保健医院</t>
  </si>
  <si>
    <t>2100207</t>
  </si>
  <si>
    <t xml:space="preserve">      儿童医院</t>
  </si>
  <si>
    <t>2100208</t>
  </si>
  <si>
    <t xml:space="preserve">      其他专科医院</t>
  </si>
  <si>
    <t>2100209</t>
  </si>
  <si>
    <t xml:space="preserve">      福利医院</t>
  </si>
  <si>
    <t>2100210</t>
  </si>
  <si>
    <t xml:space="preserve">      行业医院</t>
  </si>
  <si>
    <t>2100211</t>
  </si>
  <si>
    <t xml:space="preserve">      处理医疗欠费</t>
  </si>
  <si>
    <t>2100212</t>
  </si>
  <si>
    <t xml:space="preserve">      康复医院</t>
  </si>
  <si>
    <t>2100299</t>
  </si>
  <si>
    <t xml:space="preserve">      其他公立医院支出</t>
  </si>
  <si>
    <t>21003</t>
  </si>
  <si>
    <t xml:space="preserve">    基层医疗卫生机构</t>
  </si>
  <si>
    <t>2100301</t>
  </si>
  <si>
    <t xml:space="preserve">      城市社区卫生机构</t>
  </si>
  <si>
    <t>2100302</t>
  </si>
  <si>
    <t xml:space="preserve">      乡镇卫生院</t>
  </si>
  <si>
    <t>2100399</t>
  </si>
  <si>
    <t xml:space="preserve">      其他基层医疗卫生机构支出</t>
  </si>
  <si>
    <t>21004</t>
  </si>
  <si>
    <t xml:space="preserve">    公共卫生</t>
  </si>
  <si>
    <t>2100401</t>
  </si>
  <si>
    <t xml:space="preserve">      疾病预防控制机构</t>
  </si>
  <si>
    <t>2100402</t>
  </si>
  <si>
    <t xml:space="preserve">      卫生监督机构</t>
  </si>
  <si>
    <t>2100403</t>
  </si>
  <si>
    <t xml:space="preserve">      妇幼保健机构</t>
  </si>
  <si>
    <t>2100404</t>
  </si>
  <si>
    <t xml:space="preserve">      精神卫生机构</t>
  </si>
  <si>
    <t>2100405</t>
  </si>
  <si>
    <t xml:space="preserve">      应急救治机构</t>
  </si>
  <si>
    <t>2100406</t>
  </si>
  <si>
    <t xml:space="preserve">      采供血机构</t>
  </si>
  <si>
    <t>2100407</t>
  </si>
  <si>
    <t xml:space="preserve">      其他专业公共卫生机构</t>
  </si>
  <si>
    <t>2100408</t>
  </si>
  <si>
    <t xml:space="preserve">      基本公共卫生服务</t>
  </si>
  <si>
    <t>2100409</t>
  </si>
  <si>
    <t xml:space="preserve">      重大公共卫生服务</t>
  </si>
  <si>
    <t>2100410</t>
  </si>
  <si>
    <t xml:space="preserve">      突发公共卫生事件应急处理</t>
  </si>
  <si>
    <t>2100499</t>
  </si>
  <si>
    <t xml:space="preserve">      其他公共卫生支出</t>
  </si>
  <si>
    <t>21006</t>
  </si>
  <si>
    <t xml:space="preserve">    中医药</t>
  </si>
  <si>
    <t>2100601</t>
  </si>
  <si>
    <t xml:space="preserve">      中医（民族医）药专项</t>
  </si>
  <si>
    <t>2100699</t>
  </si>
  <si>
    <t xml:space="preserve">      其他中医药支出</t>
  </si>
  <si>
    <t>21007</t>
  </si>
  <si>
    <t xml:space="preserve">    计划生育事务</t>
  </si>
  <si>
    <t>2100716</t>
  </si>
  <si>
    <t xml:space="preserve">      计划生育机构</t>
  </si>
  <si>
    <t>2100717</t>
  </si>
  <si>
    <t xml:space="preserve">      计划生育服务</t>
  </si>
  <si>
    <t>2100799</t>
  </si>
  <si>
    <t xml:space="preserve">      其他计划生育事务支出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</si>
  <si>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</si>
  <si>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</si>
  <si>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</si>
  <si>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</si>
  <si>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</si>
  <si>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</si>
  <si>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</si>
  <si>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</si>
  <si>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</si>
  <si>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</si>
  <si>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21012</t>
  </si>
  <si>
    <t xml:space="preserve">    财政对基本医疗保险基金的补助</t>
  </si>
  <si>
    <t>2101201</t>
  </si>
  <si>
    <t xml:space="preserve">      财政对职工基本医疗保险基金的补助</t>
  </si>
  <si>
    <t>2101202</t>
  </si>
  <si>
    <t xml:space="preserve">      财政对城乡居民基本医疗保险基金的补助</t>
  </si>
  <si>
    <t>2101299</t>
  </si>
  <si>
    <t xml:space="preserve">      财政对其他基本医疗保险基金的补助</t>
  </si>
  <si>
    <t>21013</t>
  </si>
  <si>
    <t xml:space="preserve">    医疗救助</t>
  </si>
  <si>
    <t>2101301</t>
  </si>
  <si>
    <t xml:space="preserve">      城乡医疗救助</t>
  </si>
  <si>
    <t>2101302</t>
  </si>
  <si>
    <t xml:space="preserve">      疾病应急救助</t>
  </si>
  <si>
    <t>2101399</t>
  </si>
  <si>
    <t xml:space="preserve">      其他医疗救助支出</t>
  </si>
  <si>
    <t>21014</t>
  </si>
  <si>
    <t xml:space="preserve">    优抚对象医疗</t>
  </si>
  <si>
    <t>2101401</t>
  </si>
  <si>
    <t xml:space="preserve">      优抚对象医疗补助</t>
  </si>
  <si>
    <t>2101499</t>
  </si>
  <si>
    <t xml:space="preserve">      其他优抚对象医疗支出</t>
  </si>
  <si>
    <t>21015</t>
  </si>
  <si>
    <t xml:space="preserve">    医疗保障管理事务</t>
  </si>
  <si>
    <t>2101501</t>
  </si>
  <si>
    <t>2101502</t>
  </si>
  <si>
    <t>2101503</t>
  </si>
  <si>
    <t>2101504</t>
  </si>
  <si>
    <t>2101505</t>
  </si>
  <si>
    <t xml:space="preserve">      医疗保障政策管理</t>
  </si>
  <si>
    <t>2101506</t>
  </si>
  <si>
    <t xml:space="preserve">      医疗保障经办事务</t>
  </si>
  <si>
    <t>2101550</t>
  </si>
  <si>
    <t>2101599</t>
  </si>
  <si>
    <t xml:space="preserve">      其他医疗保障管理事务支出</t>
  </si>
  <si>
    <t>21016</t>
  </si>
  <si>
    <t xml:space="preserve">    老龄卫生健康事务</t>
  </si>
  <si>
    <t>21099</t>
  </si>
  <si>
    <t xml:space="preserve">    其他卫生健康支出</t>
  </si>
  <si>
    <t>211</t>
  </si>
  <si>
    <t>十、节能环保支出</t>
  </si>
  <si>
    <t>21101</t>
  </si>
  <si>
    <t xml:space="preserve">    环境保护管理事务</t>
  </si>
  <si>
    <t>2110101</t>
  </si>
  <si>
    <t>2110102</t>
  </si>
  <si>
    <t>2110103</t>
  </si>
  <si>
    <t>2110104</t>
  </si>
  <si>
    <t xml:space="preserve">      生态环境保护宣传</t>
  </si>
  <si>
    <t>2110105</t>
  </si>
  <si>
    <t xml:space="preserve">      环境保护法规、规划及标准</t>
  </si>
  <si>
    <t>2110106</t>
  </si>
  <si>
    <t xml:space="preserve">      生态环境国际合作及履约</t>
  </si>
  <si>
    <t>2110107</t>
  </si>
  <si>
    <t xml:space="preserve">      生态环境保护行政许可</t>
  </si>
  <si>
    <t>2110108</t>
  </si>
  <si>
    <t xml:space="preserve">      应对气候变化管理事务</t>
  </si>
  <si>
    <t>2110199</t>
  </si>
  <si>
    <t xml:space="preserve">      其他环境保护管理事务支出</t>
  </si>
  <si>
    <t>21102</t>
  </si>
  <si>
    <t xml:space="preserve">    环境监测与监察</t>
  </si>
  <si>
    <t>2110203</t>
  </si>
  <si>
    <t xml:space="preserve">      建设项目环评审查与监督</t>
  </si>
  <si>
    <t>2110204</t>
  </si>
  <si>
    <t xml:space="preserve">      核与辐射安全监督</t>
  </si>
  <si>
    <t>2110299</t>
  </si>
  <si>
    <t xml:space="preserve">      其他环境监测与监察支出</t>
  </si>
  <si>
    <t>21103</t>
  </si>
  <si>
    <t xml:space="preserve">    污染防治</t>
  </si>
  <si>
    <t>2110301</t>
  </si>
  <si>
    <t xml:space="preserve">      大气</t>
  </si>
  <si>
    <t>2110302</t>
  </si>
  <si>
    <t xml:space="preserve">      水体</t>
  </si>
  <si>
    <t>2110303</t>
  </si>
  <si>
    <t xml:space="preserve">      噪声</t>
  </si>
  <si>
    <t>2110304</t>
  </si>
  <si>
    <t xml:space="preserve">      固体废弃物与化学品</t>
  </si>
  <si>
    <t>2110305</t>
  </si>
  <si>
    <t xml:space="preserve">      放射源和放射性废物监管</t>
  </si>
  <si>
    <t>2110306</t>
  </si>
  <si>
    <t xml:space="preserve">      辐射</t>
  </si>
  <si>
    <t>2110307</t>
  </si>
  <si>
    <t xml:space="preserve">      土壤</t>
  </si>
  <si>
    <t>2110399</t>
  </si>
  <si>
    <t xml:space="preserve">      其他污染防治支出</t>
  </si>
  <si>
    <t>21104</t>
  </si>
  <si>
    <t xml:space="preserve">    自然生态保护</t>
  </si>
  <si>
    <t>2110401</t>
  </si>
  <si>
    <t xml:space="preserve">      生态保护</t>
  </si>
  <si>
    <t>2110402</t>
  </si>
  <si>
    <t xml:space="preserve">      农村环境保护</t>
  </si>
  <si>
    <t>2110404</t>
  </si>
  <si>
    <t xml:space="preserve">      生物及物种资源保护</t>
  </si>
  <si>
    <t>2110499</t>
  </si>
  <si>
    <t xml:space="preserve">      其他自然生态保护支出</t>
  </si>
  <si>
    <t>21105</t>
  </si>
  <si>
    <t xml:space="preserve">    天然林保护</t>
  </si>
  <si>
    <t>2110501</t>
  </si>
  <si>
    <t xml:space="preserve">      森林管护</t>
  </si>
  <si>
    <t>2110502</t>
  </si>
  <si>
    <t xml:space="preserve">      社会保险补助</t>
  </si>
  <si>
    <t>2110503</t>
  </si>
  <si>
    <t xml:space="preserve">      政策性社会性支出补助</t>
  </si>
  <si>
    <t>2110506</t>
  </si>
  <si>
    <t xml:space="preserve">      天然林保护工程建设</t>
  </si>
  <si>
    <t>2110507</t>
  </si>
  <si>
    <t xml:space="preserve">      停伐补助</t>
  </si>
  <si>
    <t>2110599</t>
  </si>
  <si>
    <t xml:space="preserve">      其他天然林保护支出</t>
  </si>
  <si>
    <t>21106</t>
  </si>
  <si>
    <t xml:space="preserve">    退耕还林还草</t>
  </si>
  <si>
    <t>2110602</t>
  </si>
  <si>
    <t xml:space="preserve">      退耕现金</t>
  </si>
  <si>
    <t>2110603</t>
  </si>
  <si>
    <t xml:space="preserve">      退耕还林粮食折现补贴</t>
  </si>
  <si>
    <t>2110604</t>
  </si>
  <si>
    <t xml:space="preserve">      退耕还林粮食费用补贴</t>
  </si>
  <si>
    <t>2110605</t>
  </si>
  <si>
    <t xml:space="preserve">      退耕还林工程建设</t>
  </si>
  <si>
    <t>2110699</t>
  </si>
  <si>
    <t xml:space="preserve">      其他退耕还林还草支出</t>
  </si>
  <si>
    <t>21107</t>
  </si>
  <si>
    <t xml:space="preserve">    风沙荒漠治理</t>
  </si>
  <si>
    <t>2110704</t>
  </si>
  <si>
    <t xml:space="preserve">      京津风沙源治理工程建设</t>
  </si>
  <si>
    <t>2110799</t>
  </si>
  <si>
    <t xml:space="preserve">      其他风沙荒漠治理支出</t>
  </si>
  <si>
    <t>21108</t>
  </si>
  <si>
    <t xml:space="preserve">    退牧还草</t>
  </si>
  <si>
    <t>2110804</t>
  </si>
  <si>
    <t xml:space="preserve">      退牧还草工程建设</t>
  </si>
  <si>
    <t>2110899</t>
  </si>
  <si>
    <t xml:space="preserve">      其他退牧还草支出</t>
  </si>
  <si>
    <t>21109</t>
  </si>
  <si>
    <t xml:space="preserve">    已垦草原退耕还草</t>
  </si>
  <si>
    <t>21110</t>
  </si>
  <si>
    <t xml:space="preserve">    能源节约利用</t>
  </si>
  <si>
    <t>21111</t>
  </si>
  <si>
    <t xml:space="preserve">    污染减排</t>
  </si>
  <si>
    <t>2111101</t>
  </si>
  <si>
    <t xml:space="preserve">      生态环境监测与信息</t>
  </si>
  <si>
    <t>2111102</t>
  </si>
  <si>
    <t xml:space="preserve">      生态环境执法监察</t>
  </si>
  <si>
    <t>2111103</t>
  </si>
  <si>
    <t xml:space="preserve">      减排专项支出</t>
  </si>
  <si>
    <t>2111104</t>
  </si>
  <si>
    <t xml:space="preserve">      清洁生产专项支出</t>
  </si>
  <si>
    <t>2111199</t>
  </si>
  <si>
    <t xml:space="preserve">      其他污染减排支出</t>
  </si>
  <si>
    <t>21112</t>
  </si>
  <si>
    <t xml:space="preserve">    可再生能源</t>
  </si>
  <si>
    <t>21113</t>
  </si>
  <si>
    <t xml:space="preserve">    循环经济</t>
  </si>
  <si>
    <t>21114</t>
  </si>
  <si>
    <t xml:space="preserve">    能源管理事务</t>
  </si>
  <si>
    <t>2111401</t>
  </si>
  <si>
    <t>2111402</t>
  </si>
  <si>
    <t>2111403</t>
  </si>
  <si>
    <t>2111404</t>
  </si>
  <si>
    <t xml:space="preserve">      能源预测预警</t>
  </si>
  <si>
    <t>2111405</t>
  </si>
  <si>
    <t xml:space="preserve">      能源战略规划与实施</t>
  </si>
  <si>
    <t>2111406</t>
  </si>
  <si>
    <t xml:space="preserve">      能源科技装备</t>
  </si>
  <si>
    <t>2111407</t>
  </si>
  <si>
    <t xml:space="preserve">      能源行业管理</t>
  </si>
  <si>
    <t>2111408</t>
  </si>
  <si>
    <t xml:space="preserve">      能源管理</t>
  </si>
  <si>
    <t>2111409</t>
  </si>
  <si>
    <t xml:space="preserve">      石油储备发展管理</t>
  </si>
  <si>
    <t>2111410</t>
  </si>
  <si>
    <t xml:space="preserve">      能源调查</t>
  </si>
  <si>
    <t>2111411</t>
  </si>
  <si>
    <t>2111413</t>
  </si>
  <si>
    <t xml:space="preserve">      农村电网建设</t>
  </si>
  <si>
    <t>2111450</t>
  </si>
  <si>
    <t>2111499</t>
  </si>
  <si>
    <t xml:space="preserve">      其他能源管理事务支出</t>
  </si>
  <si>
    <t>21199</t>
  </si>
  <si>
    <t xml:space="preserve">    其他节能环保支出</t>
  </si>
  <si>
    <t>212</t>
  </si>
  <si>
    <t>十一、城乡社区支出</t>
  </si>
  <si>
    <t>21201</t>
  </si>
  <si>
    <t xml:space="preserve">    城乡社区管理事务</t>
  </si>
  <si>
    <t>2120101</t>
  </si>
  <si>
    <t>2120102</t>
  </si>
  <si>
    <t>2120103</t>
  </si>
  <si>
    <t>2120104</t>
  </si>
  <si>
    <t xml:space="preserve">      城管执法</t>
  </si>
  <si>
    <t>2120105</t>
  </si>
  <si>
    <t xml:space="preserve">      工程建设标准规范编制与监管</t>
  </si>
  <si>
    <t>2120106</t>
  </si>
  <si>
    <t xml:space="preserve">      工程建设管理</t>
  </si>
  <si>
    <t>2120107</t>
  </si>
  <si>
    <t xml:space="preserve">      市政公用行业市场监管</t>
  </si>
  <si>
    <t>2120109</t>
  </si>
  <si>
    <t xml:space="preserve">      住宅建设与房地产市场监管</t>
  </si>
  <si>
    <t>2120110</t>
  </si>
  <si>
    <t xml:space="preserve">      执业资格注册、资质审查</t>
  </si>
  <si>
    <t>2120199</t>
  </si>
  <si>
    <t xml:space="preserve">      其他城乡社区管理事务支出</t>
  </si>
  <si>
    <t>21202</t>
  </si>
  <si>
    <t xml:space="preserve">    城乡社区规划与管理</t>
  </si>
  <si>
    <t>21203</t>
  </si>
  <si>
    <t xml:space="preserve">    城乡社区公共设施</t>
  </si>
  <si>
    <t>2120303</t>
  </si>
  <si>
    <t xml:space="preserve">      小城镇基础设施建设</t>
  </si>
  <si>
    <t>2120399</t>
  </si>
  <si>
    <t xml:space="preserve">      其他城乡社区公共设施支出</t>
  </si>
  <si>
    <t>21205</t>
  </si>
  <si>
    <t xml:space="preserve">    城乡社区环境卫生</t>
  </si>
  <si>
    <t>21206</t>
  </si>
  <si>
    <t xml:space="preserve">    建设市场管理与监督</t>
  </si>
  <si>
    <t>21299</t>
  </si>
  <si>
    <t xml:space="preserve">    其他城乡社区支出</t>
  </si>
  <si>
    <t>213</t>
  </si>
  <si>
    <t>十二、农林水支出</t>
  </si>
  <si>
    <t>21301</t>
  </si>
  <si>
    <t xml:space="preserve">    农业农村</t>
  </si>
  <si>
    <t>2130101</t>
  </si>
  <si>
    <t>2130102</t>
  </si>
  <si>
    <t>2130103</t>
  </si>
  <si>
    <t>2130104</t>
  </si>
  <si>
    <t>2130105</t>
  </si>
  <si>
    <t xml:space="preserve">      农垦运行</t>
  </si>
  <si>
    <t>2130106</t>
  </si>
  <si>
    <t xml:space="preserve">      科技转化与推广服务</t>
  </si>
  <si>
    <t>2130108</t>
  </si>
  <si>
    <t xml:space="preserve">      病虫害控制</t>
  </si>
  <si>
    <t>2130109</t>
  </si>
  <si>
    <t xml:space="preserve">      农产品质量安全</t>
  </si>
  <si>
    <t>2130110</t>
  </si>
  <si>
    <t xml:space="preserve">      执法监管</t>
  </si>
  <si>
    <t>2130111</t>
  </si>
  <si>
    <t xml:space="preserve">      统计监测与信息服务</t>
  </si>
  <si>
    <t>2130112</t>
  </si>
  <si>
    <t xml:space="preserve">      行业业务管理</t>
  </si>
  <si>
    <t>2130114</t>
  </si>
  <si>
    <t xml:space="preserve">      对外交流与合作</t>
  </si>
  <si>
    <t>2130119</t>
  </si>
  <si>
    <t xml:space="preserve">      防灾救灾</t>
  </si>
  <si>
    <t>2130120</t>
  </si>
  <si>
    <t xml:space="preserve">      稳定农民收入补贴</t>
  </si>
  <si>
    <t>2130121</t>
  </si>
  <si>
    <t xml:space="preserve">      农业结构调整补贴</t>
  </si>
  <si>
    <t>2130122</t>
  </si>
  <si>
    <t xml:space="preserve">      农业生产发展</t>
  </si>
  <si>
    <t>2130124</t>
  </si>
  <si>
    <t xml:space="preserve">      农村合作经济</t>
  </si>
  <si>
    <t>2130125</t>
  </si>
  <si>
    <t xml:space="preserve">      农产品加工与促销</t>
  </si>
  <si>
    <t>2130126</t>
  </si>
  <si>
    <t xml:space="preserve">      农村社会事业</t>
  </si>
  <si>
    <t>2130135</t>
  </si>
  <si>
    <t xml:space="preserve">      农业资源保护修复与利用</t>
  </si>
  <si>
    <t>2130142</t>
  </si>
  <si>
    <t xml:space="preserve">      农村道路建设</t>
  </si>
  <si>
    <t>2130148</t>
  </si>
  <si>
    <t xml:space="preserve">      成品油价格改革对渔业的补贴</t>
  </si>
  <si>
    <t>2130152</t>
  </si>
  <si>
    <t xml:space="preserve">      对高校毕业生到基层任职补助</t>
  </si>
  <si>
    <t>2130153</t>
  </si>
  <si>
    <t xml:space="preserve">      农田建设</t>
  </si>
  <si>
    <t>2130199</t>
  </si>
  <si>
    <t xml:space="preserve">      其他农业农村支出</t>
  </si>
  <si>
    <t>21302</t>
  </si>
  <si>
    <t xml:space="preserve">    林业和草原</t>
  </si>
  <si>
    <t>2130201</t>
  </si>
  <si>
    <t>2130202</t>
  </si>
  <si>
    <t>2130203</t>
  </si>
  <si>
    <t>2130204</t>
  </si>
  <si>
    <t xml:space="preserve">      事业机构</t>
  </si>
  <si>
    <t>2130205</t>
  </si>
  <si>
    <t xml:space="preserve">      森林资源培育</t>
  </si>
  <si>
    <t>2130206</t>
  </si>
  <si>
    <t xml:space="preserve">      技术推广与转化</t>
  </si>
  <si>
    <t>2130207</t>
  </si>
  <si>
    <t xml:space="preserve">      森林资源管理</t>
  </si>
  <si>
    <t>2130209</t>
  </si>
  <si>
    <t xml:space="preserve">      森林生态效益补偿</t>
  </si>
  <si>
    <t>2130210</t>
  </si>
  <si>
    <t xml:space="preserve">      自然保护区等管理</t>
  </si>
  <si>
    <t>2130211</t>
  </si>
  <si>
    <t xml:space="preserve">      动植物保护</t>
  </si>
  <si>
    <t>2130212</t>
  </si>
  <si>
    <t xml:space="preserve">      湿地保护</t>
  </si>
  <si>
    <t>2130213</t>
  </si>
  <si>
    <t xml:space="preserve">      执法与监督</t>
  </si>
  <si>
    <t>2130217</t>
  </si>
  <si>
    <t xml:space="preserve">      防沙治沙</t>
  </si>
  <si>
    <t>2130220</t>
  </si>
  <si>
    <t xml:space="preserve">      对外合作与交流</t>
  </si>
  <si>
    <t>2130221</t>
  </si>
  <si>
    <t xml:space="preserve">      产业化管理</t>
  </si>
  <si>
    <t>2130223</t>
  </si>
  <si>
    <t xml:space="preserve">      信息管理</t>
  </si>
  <si>
    <t>2130226</t>
  </si>
  <si>
    <t xml:space="preserve">      林区公共支出</t>
  </si>
  <si>
    <t>2130227</t>
  </si>
  <si>
    <t xml:space="preserve">      贷款贴息</t>
  </si>
  <si>
    <t>2130232</t>
  </si>
  <si>
    <t xml:space="preserve">      成品油价格改革对林业的补贴</t>
  </si>
  <si>
    <t>2130234</t>
  </si>
  <si>
    <t xml:space="preserve">      林业草原防灾减灾</t>
  </si>
  <si>
    <t>2130235</t>
  </si>
  <si>
    <t xml:space="preserve">      国家公园</t>
  </si>
  <si>
    <t>2130236</t>
  </si>
  <si>
    <t xml:space="preserve">      草原管理</t>
  </si>
  <si>
    <t>2130237</t>
  </si>
  <si>
    <t>2130299</t>
  </si>
  <si>
    <t xml:space="preserve">      其他林业和草原支出</t>
  </si>
  <si>
    <t>21303</t>
  </si>
  <si>
    <t xml:space="preserve">    水利</t>
  </si>
  <si>
    <t>2130301</t>
  </si>
  <si>
    <t>2130302</t>
  </si>
  <si>
    <t>2130303</t>
  </si>
  <si>
    <t>2130304</t>
  </si>
  <si>
    <t xml:space="preserve">      水利行业业务管理</t>
  </si>
  <si>
    <t>2130305</t>
  </si>
  <si>
    <t xml:space="preserve">      水利工程建设</t>
  </si>
  <si>
    <t>2130306</t>
  </si>
  <si>
    <t xml:space="preserve">      水利工程运行与维护</t>
  </si>
  <si>
    <t>2130307</t>
  </si>
  <si>
    <t xml:space="preserve">      长江黄河等流域管理</t>
  </si>
  <si>
    <t>2130308</t>
  </si>
  <si>
    <t xml:space="preserve">      水利前期工作</t>
  </si>
  <si>
    <t>2130309</t>
  </si>
  <si>
    <t xml:space="preserve">      水利执法监督</t>
  </si>
  <si>
    <t>2130310</t>
  </si>
  <si>
    <t xml:space="preserve">      水土保持</t>
  </si>
  <si>
    <t>2130311</t>
  </si>
  <si>
    <t xml:space="preserve">      水资源节约管理与保护</t>
  </si>
  <si>
    <t>2130312</t>
  </si>
  <si>
    <t xml:space="preserve">      水质监测</t>
  </si>
  <si>
    <t>2130313</t>
  </si>
  <si>
    <t xml:space="preserve">      水文测报</t>
  </si>
  <si>
    <t>2130314</t>
  </si>
  <si>
    <t xml:space="preserve">      防汛</t>
  </si>
  <si>
    <t>2130315</t>
  </si>
  <si>
    <t xml:space="preserve">      抗旱</t>
  </si>
  <si>
    <t>2130316</t>
  </si>
  <si>
    <t xml:space="preserve">      农村水利</t>
  </si>
  <si>
    <t>2130317</t>
  </si>
  <si>
    <t xml:space="preserve">      水利技术推广</t>
  </si>
  <si>
    <t>2130318</t>
  </si>
  <si>
    <t xml:space="preserve">      国际河流治理与管理</t>
  </si>
  <si>
    <t>2130319</t>
  </si>
  <si>
    <t xml:space="preserve">      江河湖库水系综合整治</t>
  </si>
  <si>
    <t>2130321</t>
  </si>
  <si>
    <t xml:space="preserve">      大中型水库移民后期扶持专项支出</t>
  </si>
  <si>
    <t>2130322</t>
  </si>
  <si>
    <t xml:space="preserve">      水利安全监督</t>
  </si>
  <si>
    <t>2130333</t>
  </si>
  <si>
    <t>2130334</t>
  </si>
  <si>
    <t xml:space="preserve">      水利建设征地及移民支出</t>
  </si>
  <si>
    <t>2130335</t>
  </si>
  <si>
    <t xml:space="preserve">      农村人畜饮水</t>
  </si>
  <si>
    <t>2130336</t>
  </si>
  <si>
    <t xml:space="preserve">      南水北调工程建设</t>
  </si>
  <si>
    <t>2130337</t>
  </si>
  <si>
    <t xml:space="preserve">      南水北调工程管理</t>
  </si>
  <si>
    <t>2130399</t>
  </si>
  <si>
    <t xml:space="preserve">      其他水利支出</t>
  </si>
  <si>
    <t>21305</t>
  </si>
  <si>
    <t xml:space="preserve">    扶贫</t>
  </si>
  <si>
    <t>2130501</t>
  </si>
  <si>
    <t>2130502</t>
  </si>
  <si>
    <t>2130503</t>
  </si>
  <si>
    <t>2130504</t>
  </si>
  <si>
    <t xml:space="preserve">      农村基础设施建设</t>
  </si>
  <si>
    <t>2130505</t>
  </si>
  <si>
    <t xml:space="preserve">      生产发展</t>
  </si>
  <si>
    <t>2130506</t>
  </si>
  <si>
    <t xml:space="preserve">      社会发展</t>
  </si>
  <si>
    <t>2130507</t>
  </si>
  <si>
    <t xml:space="preserve">      扶贫贷款奖补和贴息</t>
  </si>
  <si>
    <t>2130508</t>
  </si>
  <si>
    <t xml:space="preserve">       “三西”农业建设专项补助</t>
  </si>
  <si>
    <t>2130550</t>
  </si>
  <si>
    <t xml:space="preserve">      扶贫事业机构</t>
  </si>
  <si>
    <t>2130599</t>
  </si>
  <si>
    <t xml:space="preserve">      其他扶贫支出</t>
  </si>
  <si>
    <t>21307</t>
  </si>
  <si>
    <t xml:space="preserve">    农村综合改革</t>
  </si>
  <si>
    <t>2130701</t>
  </si>
  <si>
    <t xml:space="preserve">      对村级公益事业建设的补助</t>
  </si>
  <si>
    <t>2130704</t>
  </si>
  <si>
    <t xml:space="preserve">      国有农场办社会职能改革补助</t>
  </si>
  <si>
    <t>2130705</t>
  </si>
  <si>
    <t xml:space="preserve">      对村民委员会和村党支部的补助</t>
  </si>
  <si>
    <t>2130706</t>
  </si>
  <si>
    <t xml:space="preserve">      对村集体经济组织的补助</t>
  </si>
  <si>
    <t>2130707</t>
  </si>
  <si>
    <t xml:space="preserve">      农村综合改革示范试点补助</t>
  </si>
  <si>
    <t>2130799</t>
  </si>
  <si>
    <t xml:space="preserve">      其他农村综合改革支出</t>
  </si>
  <si>
    <t>21308</t>
  </si>
  <si>
    <t xml:space="preserve">    普惠金融发展支出</t>
  </si>
  <si>
    <t>2130801</t>
  </si>
  <si>
    <t xml:space="preserve">      支持农村金融机构</t>
  </si>
  <si>
    <t>2130802</t>
  </si>
  <si>
    <t xml:space="preserve">      涉农贷款增量奖励</t>
  </si>
  <si>
    <t>2130803</t>
  </si>
  <si>
    <t xml:space="preserve">      农业保险保费补贴</t>
  </si>
  <si>
    <t>2130804</t>
  </si>
  <si>
    <t xml:space="preserve">      创业担保贷款贴息</t>
  </si>
  <si>
    <t>2130805</t>
  </si>
  <si>
    <t xml:space="preserve">      补充创业担保贷款基金</t>
  </si>
  <si>
    <t>2130899</t>
  </si>
  <si>
    <t xml:space="preserve">      其他普惠金融发展支出</t>
  </si>
  <si>
    <t>21309</t>
  </si>
  <si>
    <t xml:space="preserve">    目标价格补贴</t>
  </si>
  <si>
    <t>2130901</t>
  </si>
  <si>
    <t xml:space="preserve">      棉花目标价格补贴</t>
  </si>
  <si>
    <t>2130999</t>
  </si>
  <si>
    <t xml:space="preserve">      其他目标价格补贴</t>
  </si>
  <si>
    <t>21399</t>
  </si>
  <si>
    <t xml:space="preserve">    其他农林水支出</t>
  </si>
  <si>
    <t>2139901</t>
  </si>
  <si>
    <t xml:space="preserve">      化解其他公益性乡村债务支出</t>
  </si>
  <si>
    <t>2139999</t>
  </si>
  <si>
    <t xml:space="preserve">      其他农林水支出</t>
  </si>
  <si>
    <t>214</t>
  </si>
  <si>
    <t>十三、交通运输支出</t>
  </si>
  <si>
    <t>21401</t>
  </si>
  <si>
    <t xml:space="preserve">    公路水路运输</t>
  </si>
  <si>
    <t>2140101</t>
  </si>
  <si>
    <t>2140102</t>
  </si>
  <si>
    <t>2140103</t>
  </si>
  <si>
    <t>2140104</t>
  </si>
  <si>
    <t xml:space="preserve">      公路建设</t>
  </si>
  <si>
    <t>2140106</t>
  </si>
  <si>
    <t xml:space="preserve">      公路养护</t>
  </si>
  <si>
    <t>2140109</t>
  </si>
  <si>
    <t xml:space="preserve">      交通运输信息化建设</t>
  </si>
  <si>
    <t>2140110</t>
  </si>
  <si>
    <t xml:space="preserve">      公路和运输安全</t>
  </si>
  <si>
    <t>2140111</t>
  </si>
  <si>
    <t xml:space="preserve">      公路还贷专项</t>
  </si>
  <si>
    <t>2140112</t>
  </si>
  <si>
    <t xml:space="preserve">      公路运输管理</t>
  </si>
  <si>
    <t>2140114</t>
  </si>
  <si>
    <t xml:space="preserve">      公路和运输技术标准化建设</t>
  </si>
  <si>
    <t>2140122</t>
  </si>
  <si>
    <t xml:space="preserve">      港口设施</t>
  </si>
  <si>
    <t>2140123</t>
  </si>
  <si>
    <t xml:space="preserve">      航道维护</t>
  </si>
  <si>
    <t>2140127</t>
  </si>
  <si>
    <t xml:space="preserve">      船舶检验</t>
  </si>
  <si>
    <t>2140128</t>
  </si>
  <si>
    <t xml:space="preserve">      救助打捞</t>
  </si>
  <si>
    <t>2140129</t>
  </si>
  <si>
    <t xml:space="preserve">      内河运输</t>
  </si>
  <si>
    <t>2140130</t>
  </si>
  <si>
    <t xml:space="preserve">      远洋运输</t>
  </si>
  <si>
    <t>2140131</t>
  </si>
  <si>
    <t xml:space="preserve">      海事管理</t>
  </si>
  <si>
    <t>2140133</t>
  </si>
  <si>
    <t xml:space="preserve">      航标事业发展支出</t>
  </si>
  <si>
    <t>2140136</t>
  </si>
  <si>
    <t xml:space="preserve">      水路运输管理支出</t>
  </si>
  <si>
    <t>2140138</t>
  </si>
  <si>
    <t xml:space="preserve">      口岸建设</t>
  </si>
  <si>
    <t>2140139</t>
  </si>
  <si>
    <t xml:space="preserve">      取消政府还贷二级公路收费专项支出</t>
  </si>
  <si>
    <t>2140199</t>
  </si>
  <si>
    <t xml:space="preserve">      其他公路水路运输支出</t>
  </si>
  <si>
    <t>21402</t>
  </si>
  <si>
    <t xml:space="preserve">    铁路运输</t>
  </si>
  <si>
    <t>2140201</t>
  </si>
  <si>
    <t>2140202</t>
  </si>
  <si>
    <t>2140203</t>
  </si>
  <si>
    <t>2140204</t>
  </si>
  <si>
    <t xml:space="preserve">      铁路路网建设</t>
  </si>
  <si>
    <t>2140205</t>
  </si>
  <si>
    <t xml:space="preserve">      铁路还贷专项</t>
  </si>
  <si>
    <t>2140206</t>
  </si>
  <si>
    <t xml:space="preserve">      铁路安全</t>
  </si>
  <si>
    <t>2140207</t>
  </si>
  <si>
    <t xml:space="preserve">      铁路专项运输</t>
  </si>
  <si>
    <t>2140208</t>
  </si>
  <si>
    <t xml:space="preserve">      行业监管</t>
  </si>
  <si>
    <t>2140299</t>
  </si>
  <si>
    <t xml:space="preserve">      其他铁路运输支出</t>
  </si>
  <si>
    <t>21403</t>
  </si>
  <si>
    <t xml:space="preserve">    民用航空运输</t>
  </si>
  <si>
    <t>2140301</t>
  </si>
  <si>
    <t>2140302</t>
  </si>
  <si>
    <t>2140303</t>
  </si>
  <si>
    <t>2140304</t>
  </si>
  <si>
    <t xml:space="preserve">      机场建设</t>
  </si>
  <si>
    <t>2140305</t>
  </si>
  <si>
    <t xml:space="preserve">      空管系统建设</t>
  </si>
  <si>
    <t>2140306</t>
  </si>
  <si>
    <t xml:space="preserve">      民航还贷专项支出</t>
  </si>
  <si>
    <t>2140307</t>
  </si>
  <si>
    <t xml:space="preserve">      民用航空安全</t>
  </si>
  <si>
    <t>2140308</t>
  </si>
  <si>
    <t xml:space="preserve">      民航专项运输</t>
  </si>
  <si>
    <t>2140399</t>
  </si>
  <si>
    <t xml:space="preserve">      其他民用航空运输支出</t>
  </si>
  <si>
    <t>21404</t>
  </si>
  <si>
    <t xml:space="preserve">    成品油价格改革对交通运输的补贴</t>
  </si>
  <si>
    <t>2140401</t>
  </si>
  <si>
    <t xml:space="preserve">      对城市公交的补贴</t>
  </si>
  <si>
    <t>2140402</t>
  </si>
  <si>
    <t xml:space="preserve">      对农村道路客运的补贴</t>
  </si>
  <si>
    <t>2140403</t>
  </si>
  <si>
    <t xml:space="preserve">      对出租车的补贴</t>
  </si>
  <si>
    <t>2140499</t>
  </si>
  <si>
    <t xml:space="preserve">      成品油价格改革补贴其他支出</t>
  </si>
  <si>
    <t>21405</t>
  </si>
  <si>
    <t xml:space="preserve">    邮政业支出</t>
  </si>
  <si>
    <t>2140501</t>
  </si>
  <si>
    <t>2140502</t>
  </si>
  <si>
    <t>2140503</t>
  </si>
  <si>
    <t>2140504</t>
  </si>
  <si>
    <t>2140505</t>
  </si>
  <si>
    <t xml:space="preserve">      邮政普遍服务与特殊服务</t>
  </si>
  <si>
    <t>2140599</t>
  </si>
  <si>
    <t xml:space="preserve">      其他邮政业支出</t>
  </si>
  <si>
    <t>21406</t>
  </si>
  <si>
    <t xml:space="preserve">    车辆购置税支出</t>
  </si>
  <si>
    <t>2140601</t>
  </si>
  <si>
    <t xml:space="preserve">      车辆购置税用于公路等基础设施建设支出</t>
  </si>
  <si>
    <t>2140602</t>
  </si>
  <si>
    <t xml:space="preserve">      车辆购置税用于农村公路建设支出</t>
  </si>
  <si>
    <t>2140603</t>
  </si>
  <si>
    <t xml:space="preserve">      车辆购置税用于老旧汽车报废更新补贴</t>
  </si>
  <si>
    <t>2140699</t>
  </si>
  <si>
    <t xml:space="preserve">      车辆购置税其他支出</t>
  </si>
  <si>
    <t>21499</t>
  </si>
  <si>
    <t xml:space="preserve">    其他交通运输支出</t>
  </si>
  <si>
    <t>2149901</t>
  </si>
  <si>
    <t xml:space="preserve">      公共交通运营补助</t>
  </si>
  <si>
    <t>2149999</t>
  </si>
  <si>
    <t xml:space="preserve">      其他交通运输支出</t>
  </si>
  <si>
    <t>215</t>
  </si>
  <si>
    <t>十四、资源勘探工业信息等支出</t>
  </si>
  <si>
    <t>21501</t>
  </si>
  <si>
    <t xml:space="preserve">    资源勘探开发</t>
  </si>
  <si>
    <t>2150101</t>
  </si>
  <si>
    <t>2150102</t>
  </si>
  <si>
    <t>2150103</t>
  </si>
  <si>
    <t>2150104</t>
  </si>
  <si>
    <t xml:space="preserve">      煤炭勘探开采和洗选</t>
  </si>
  <si>
    <t>2150105</t>
  </si>
  <si>
    <t xml:space="preserve">      石油和天然气勘探开采</t>
  </si>
  <si>
    <t>2150106</t>
  </si>
  <si>
    <t xml:space="preserve">      黑色金属矿勘探和采选</t>
  </si>
  <si>
    <t>2150107</t>
  </si>
  <si>
    <t xml:space="preserve">      有色金属矿勘探和采选</t>
  </si>
  <si>
    <t>2150108</t>
  </si>
  <si>
    <t xml:space="preserve">      非金属矿勘探和采选</t>
  </si>
  <si>
    <t>2150199</t>
  </si>
  <si>
    <t xml:space="preserve">      其他资源勘探业支出</t>
  </si>
  <si>
    <t>21502</t>
  </si>
  <si>
    <t xml:space="preserve">    制造业</t>
  </si>
  <si>
    <t>2150201</t>
  </si>
  <si>
    <t>2150202</t>
  </si>
  <si>
    <t>2150203</t>
  </si>
  <si>
    <t>2150204</t>
  </si>
  <si>
    <t xml:space="preserve">      纺织业</t>
  </si>
  <si>
    <t>2150205</t>
  </si>
  <si>
    <t xml:space="preserve">      医药制造业</t>
  </si>
  <si>
    <t>2150206</t>
  </si>
  <si>
    <t xml:space="preserve">      非金属矿物制品业</t>
  </si>
  <si>
    <t>2150207</t>
  </si>
  <si>
    <t xml:space="preserve">      通信设备、计算机及其他电子设备制造业</t>
  </si>
  <si>
    <t>2150208</t>
  </si>
  <si>
    <t xml:space="preserve">      交通运输设备制造业</t>
  </si>
  <si>
    <t>2150209</t>
  </si>
  <si>
    <t xml:space="preserve">      电气机械及器材制造业</t>
  </si>
  <si>
    <t>2150210</t>
  </si>
  <si>
    <t xml:space="preserve">      工艺品及其他制造业</t>
  </si>
  <si>
    <t>2150212</t>
  </si>
  <si>
    <t xml:space="preserve">      石油加工、炼焦及核燃料加工业</t>
  </si>
  <si>
    <t>2150213</t>
  </si>
  <si>
    <t xml:space="preserve">      化学原料及化学制品制造业</t>
  </si>
  <si>
    <t>2150214</t>
  </si>
  <si>
    <t xml:space="preserve">      黑色金属冶炼及压延加工业</t>
  </si>
  <si>
    <t>2150215</t>
  </si>
  <si>
    <t xml:space="preserve">      有色金属冶炼及压延加工业</t>
  </si>
  <si>
    <t>2150299</t>
  </si>
  <si>
    <t xml:space="preserve">      其他制造业支出</t>
  </si>
  <si>
    <t>21503</t>
  </si>
  <si>
    <t xml:space="preserve">    建筑业</t>
  </si>
  <si>
    <t>2150301</t>
  </si>
  <si>
    <t>2150302</t>
  </si>
  <si>
    <t>2150303</t>
  </si>
  <si>
    <t>2150399</t>
  </si>
  <si>
    <t xml:space="preserve">      其他建筑业支出</t>
  </si>
  <si>
    <t>21505</t>
  </si>
  <si>
    <t xml:space="preserve">    工业和信息产业监管</t>
  </si>
  <si>
    <t>2150501</t>
  </si>
  <si>
    <t>2150502</t>
  </si>
  <si>
    <t>2150503</t>
  </si>
  <si>
    <t>2150505</t>
  </si>
  <si>
    <t xml:space="preserve">      战备应急</t>
  </si>
  <si>
    <t>2150507</t>
  </si>
  <si>
    <t xml:space="preserve">      专用通信</t>
  </si>
  <si>
    <t>2150508</t>
  </si>
  <si>
    <t xml:space="preserve">      无线电及信息通信监管</t>
  </si>
  <si>
    <t>2150516</t>
  </si>
  <si>
    <t xml:space="preserve">      工程建设及运行维护</t>
  </si>
  <si>
    <t>2150517</t>
  </si>
  <si>
    <t xml:space="preserve">      产业发展</t>
  </si>
  <si>
    <t>2150550</t>
  </si>
  <si>
    <t>2150599</t>
  </si>
  <si>
    <t xml:space="preserve">      其他工业和信息产业监管支出</t>
  </si>
  <si>
    <t>21507</t>
  </si>
  <si>
    <t xml:space="preserve">    国有资产监管</t>
  </si>
  <si>
    <t>2150701</t>
  </si>
  <si>
    <t>2150702</t>
  </si>
  <si>
    <t>2150703</t>
  </si>
  <si>
    <t>2150704</t>
  </si>
  <si>
    <t xml:space="preserve">      国有企业监事会专项</t>
  </si>
  <si>
    <t>2150705</t>
  </si>
  <si>
    <t xml:space="preserve">      中央企业专项管理</t>
  </si>
  <si>
    <t>2150799</t>
  </si>
  <si>
    <t xml:space="preserve">      其他国有资产监管支出</t>
  </si>
  <si>
    <t>21508</t>
  </si>
  <si>
    <t xml:space="preserve">    支持中小企业发展和管理支出</t>
  </si>
  <si>
    <t>2150801</t>
  </si>
  <si>
    <t>2150802</t>
  </si>
  <si>
    <t>2150803</t>
  </si>
  <si>
    <t>2150804</t>
  </si>
  <si>
    <t xml:space="preserve">      科技型中小企业技术创新基金</t>
  </si>
  <si>
    <t>2150805</t>
  </si>
  <si>
    <t xml:space="preserve">      中小企业发展专项</t>
  </si>
  <si>
    <t>2150806</t>
  </si>
  <si>
    <t xml:space="preserve">      减免房租补贴</t>
  </si>
  <si>
    <t>2150899</t>
  </si>
  <si>
    <t xml:space="preserve">      其他支持中小企业发展和管理支出</t>
  </si>
  <si>
    <t>21599</t>
  </si>
  <si>
    <t xml:space="preserve">    其他资源勘探工业信息等支出</t>
  </si>
  <si>
    <t>2159901</t>
  </si>
  <si>
    <t xml:space="preserve">      黄金事务</t>
  </si>
  <si>
    <t>2159904</t>
  </si>
  <si>
    <t xml:space="preserve">      技术改造支出</t>
  </si>
  <si>
    <t>2159905</t>
  </si>
  <si>
    <t xml:space="preserve">      中药材扶持资金支出</t>
  </si>
  <si>
    <t>2159906</t>
  </si>
  <si>
    <t xml:space="preserve">      重点产业振兴和技术改造项目贷款贴息</t>
  </si>
  <si>
    <t>2159999</t>
  </si>
  <si>
    <t xml:space="preserve">      其他资源勘探工业信息等支出</t>
  </si>
  <si>
    <t>216</t>
  </si>
  <si>
    <t>十五、商业服务业等支出</t>
  </si>
  <si>
    <t>21602</t>
  </si>
  <si>
    <t xml:space="preserve">    商业流通事务</t>
  </si>
  <si>
    <t>2160201</t>
  </si>
  <si>
    <t>2160202</t>
  </si>
  <si>
    <t>2160203</t>
  </si>
  <si>
    <t>2160216</t>
  </si>
  <si>
    <t xml:space="preserve">      食品流通安全补贴</t>
  </si>
  <si>
    <t>2160217</t>
  </si>
  <si>
    <t xml:space="preserve">      市场监测及信息管理</t>
  </si>
  <si>
    <t>2160218</t>
  </si>
  <si>
    <t xml:space="preserve">      民贸企业补贴</t>
  </si>
  <si>
    <t>2160219</t>
  </si>
  <si>
    <t xml:space="preserve">      民贸民品贷款贴息</t>
  </si>
  <si>
    <t>2160250</t>
  </si>
  <si>
    <t>2160299</t>
  </si>
  <si>
    <t xml:space="preserve">      其他商业流通事务支出</t>
  </si>
  <si>
    <t>21606</t>
  </si>
  <si>
    <t xml:space="preserve">    涉外发展服务支出</t>
  </si>
  <si>
    <t>2160601</t>
  </si>
  <si>
    <t>2160602</t>
  </si>
  <si>
    <t>2160603</t>
  </si>
  <si>
    <t>2160607</t>
  </si>
  <si>
    <t xml:space="preserve">      外商投资环境建设补助资金</t>
  </si>
  <si>
    <t>2160699</t>
  </si>
  <si>
    <t xml:space="preserve">      其他涉外发展服务支出</t>
  </si>
  <si>
    <t>21699</t>
  </si>
  <si>
    <t xml:space="preserve">    其他商业服务业等支出</t>
  </si>
  <si>
    <t>2169901</t>
  </si>
  <si>
    <t xml:space="preserve">      服务业基础设施建设</t>
  </si>
  <si>
    <t>2169999</t>
  </si>
  <si>
    <t xml:space="preserve">      其他商业服务业等支出</t>
  </si>
  <si>
    <t>217</t>
  </si>
  <si>
    <t>十六、金融支出</t>
  </si>
  <si>
    <t>21701</t>
  </si>
  <si>
    <t xml:space="preserve">    金融部门行政支出</t>
  </si>
  <si>
    <t>2170101</t>
  </si>
  <si>
    <t>2170102</t>
  </si>
  <si>
    <t>2170103</t>
  </si>
  <si>
    <t>2170104</t>
  </si>
  <si>
    <t xml:space="preserve">      安全防卫</t>
  </si>
  <si>
    <t>2170150</t>
  </si>
  <si>
    <t>2170199</t>
  </si>
  <si>
    <t xml:space="preserve">      金融部门其他行政支出</t>
  </si>
  <si>
    <t>21702</t>
  </si>
  <si>
    <t xml:space="preserve">    金融部门监管支出</t>
  </si>
  <si>
    <t>2170201</t>
  </si>
  <si>
    <t xml:space="preserve">      货币发行</t>
  </si>
  <si>
    <t>2170202</t>
  </si>
  <si>
    <t xml:space="preserve">      金融服务</t>
  </si>
  <si>
    <t>2170203</t>
  </si>
  <si>
    <t xml:space="preserve">      反假币</t>
  </si>
  <si>
    <t>2170204</t>
  </si>
  <si>
    <t xml:space="preserve">      重点金融机构监管</t>
  </si>
  <si>
    <t>2170205</t>
  </si>
  <si>
    <t xml:space="preserve">      金融稽查与案件处理</t>
  </si>
  <si>
    <t>2170206</t>
  </si>
  <si>
    <t xml:space="preserve">      金融行业电子化建设</t>
  </si>
  <si>
    <t>2170207</t>
  </si>
  <si>
    <t xml:space="preserve">      从业人员资格考试</t>
  </si>
  <si>
    <t>2170208</t>
  </si>
  <si>
    <t xml:space="preserve">      反洗钱</t>
  </si>
  <si>
    <t>2170299</t>
  </si>
  <si>
    <t xml:space="preserve">      金融部门其他监管支出</t>
  </si>
  <si>
    <t>21703</t>
  </si>
  <si>
    <t xml:space="preserve">    金融发展支出</t>
  </si>
  <si>
    <t>2170301</t>
  </si>
  <si>
    <t xml:space="preserve">      政策性银行亏损补贴</t>
  </si>
  <si>
    <t>2170302</t>
  </si>
  <si>
    <t xml:space="preserve">      利息费用补贴支出</t>
  </si>
  <si>
    <t>2170303</t>
  </si>
  <si>
    <t xml:space="preserve">      补充资本金</t>
  </si>
  <si>
    <t>2170304</t>
  </si>
  <si>
    <t xml:space="preserve">      风险基金补助</t>
  </si>
  <si>
    <t>2170399</t>
  </si>
  <si>
    <t xml:space="preserve">      其他金融发展支出</t>
  </si>
  <si>
    <t>21704</t>
  </si>
  <si>
    <t xml:space="preserve">    金融调控支出</t>
  </si>
  <si>
    <t>2170401</t>
  </si>
  <si>
    <t xml:space="preserve">      中央银行亏损补贴</t>
  </si>
  <si>
    <t>2170499</t>
  </si>
  <si>
    <t xml:space="preserve">      其他金融调控支出</t>
  </si>
  <si>
    <t>21799</t>
  </si>
  <si>
    <t xml:space="preserve">    其他金融支出</t>
  </si>
  <si>
    <t>2179902</t>
  </si>
  <si>
    <t xml:space="preserve">      重点企业贷款贴息</t>
  </si>
  <si>
    <t>2179999</t>
  </si>
  <si>
    <t xml:space="preserve">      其他金融支出</t>
  </si>
  <si>
    <t>219</t>
  </si>
  <si>
    <t>十七、援助其他地区支出</t>
  </si>
  <si>
    <t>21901</t>
  </si>
  <si>
    <t xml:space="preserve">    一般公共服务</t>
  </si>
  <si>
    <t>21902</t>
  </si>
  <si>
    <t xml:space="preserve">    教育</t>
  </si>
  <si>
    <t>21903</t>
  </si>
  <si>
    <t xml:space="preserve">    文化体育与传媒</t>
  </si>
  <si>
    <t>21904</t>
  </si>
  <si>
    <t xml:space="preserve">    医疗卫生</t>
  </si>
  <si>
    <t>21905</t>
  </si>
  <si>
    <t xml:space="preserve">    节能环保</t>
  </si>
  <si>
    <t>21906</t>
  </si>
  <si>
    <t xml:space="preserve">    农业</t>
  </si>
  <si>
    <t>21907</t>
  </si>
  <si>
    <t xml:space="preserve">    交通运输</t>
  </si>
  <si>
    <t>21908</t>
  </si>
  <si>
    <t xml:space="preserve">    住房保障</t>
  </si>
  <si>
    <t>21999</t>
  </si>
  <si>
    <t xml:space="preserve">    其他支出</t>
  </si>
  <si>
    <t>220</t>
  </si>
  <si>
    <t>十八、自然资源海洋气象等支出</t>
  </si>
  <si>
    <t>22001</t>
  </si>
  <si>
    <t xml:space="preserve">    自然资源事务</t>
  </si>
  <si>
    <t>2200101</t>
  </si>
  <si>
    <t>2200102</t>
  </si>
  <si>
    <t>2200103</t>
  </si>
  <si>
    <t>2200104</t>
  </si>
  <si>
    <t xml:space="preserve">      自然资源规划及管理</t>
  </si>
  <si>
    <t>2200106</t>
  </si>
  <si>
    <t xml:space="preserve">      自然资源利用与保护</t>
  </si>
  <si>
    <t>2200107</t>
  </si>
  <si>
    <t xml:space="preserve">      自然资源社会公益服务</t>
  </si>
  <si>
    <t>2200108</t>
  </si>
  <si>
    <t xml:space="preserve">      自然资源行业业务管理</t>
  </si>
  <si>
    <t>2200109</t>
  </si>
  <si>
    <t xml:space="preserve">      自然资源调查与确权登记</t>
  </si>
  <si>
    <t>2200112</t>
  </si>
  <si>
    <t xml:space="preserve">      土地资源储备支出</t>
  </si>
  <si>
    <t>2200113</t>
  </si>
  <si>
    <t xml:space="preserve">      地质矿产资源与环境调查</t>
  </si>
  <si>
    <t>2200114</t>
  </si>
  <si>
    <t xml:space="preserve">      地质勘查与矿产资源管理</t>
  </si>
  <si>
    <t>2200115</t>
  </si>
  <si>
    <t xml:space="preserve">      地质转产项目财政贴息</t>
  </si>
  <si>
    <t>2200116</t>
  </si>
  <si>
    <t xml:space="preserve">      国外风险勘查</t>
  </si>
  <si>
    <t>2200119</t>
  </si>
  <si>
    <t xml:space="preserve">      地质勘查基金（周转金）支出</t>
  </si>
  <si>
    <t>2200120</t>
  </si>
  <si>
    <t xml:space="preserve">      海域与海岛管理</t>
  </si>
  <si>
    <t>2200121</t>
  </si>
  <si>
    <t xml:space="preserve">      自然资源国际合作与海洋权益维护</t>
  </si>
  <si>
    <t>2200122</t>
  </si>
  <si>
    <t xml:space="preserve">      自然资源卫星</t>
  </si>
  <si>
    <t>2200123</t>
  </si>
  <si>
    <t xml:space="preserve">      极地考察</t>
  </si>
  <si>
    <t>2200124</t>
  </si>
  <si>
    <t xml:space="preserve">      深海调查与资源开发</t>
  </si>
  <si>
    <t>2200125</t>
  </si>
  <si>
    <t xml:space="preserve">      海港航标维护</t>
  </si>
  <si>
    <t>2200126</t>
  </si>
  <si>
    <t xml:space="preserve">      海水淡化</t>
  </si>
  <si>
    <t>2200127</t>
  </si>
  <si>
    <t xml:space="preserve">      无居民海岛使用金支出</t>
  </si>
  <si>
    <t>2200128</t>
  </si>
  <si>
    <t xml:space="preserve">      海洋战略规划与预警监测</t>
  </si>
  <si>
    <t>2200129</t>
  </si>
  <si>
    <t xml:space="preserve">      基础测绘与地理信息监管</t>
  </si>
  <si>
    <t>2200150</t>
  </si>
  <si>
    <t>2200199</t>
  </si>
  <si>
    <t xml:space="preserve">      其他自然资源事务支出</t>
  </si>
  <si>
    <t>22005</t>
  </si>
  <si>
    <t xml:space="preserve">    气象事务</t>
  </si>
  <si>
    <t>2200501</t>
  </si>
  <si>
    <t>2200502</t>
  </si>
  <si>
    <t>2200503</t>
  </si>
  <si>
    <t>2200504</t>
  </si>
  <si>
    <t xml:space="preserve">      气象事业机构</t>
  </si>
  <si>
    <t>2200506</t>
  </si>
  <si>
    <t xml:space="preserve">      气象探测</t>
  </si>
  <si>
    <t>2200507</t>
  </si>
  <si>
    <t xml:space="preserve">      气象信息传输及管理</t>
  </si>
  <si>
    <t>2200508</t>
  </si>
  <si>
    <t xml:space="preserve">      气象预报预测</t>
  </si>
  <si>
    <t>2200509</t>
  </si>
  <si>
    <t xml:space="preserve">      气象服务</t>
  </si>
  <si>
    <t>2200510</t>
  </si>
  <si>
    <t xml:space="preserve">      气象装备保障维护</t>
  </si>
  <si>
    <t>2200511</t>
  </si>
  <si>
    <t xml:space="preserve">      气象基础设施建设与维修</t>
  </si>
  <si>
    <t>2200512</t>
  </si>
  <si>
    <t xml:space="preserve">      气象卫星</t>
  </si>
  <si>
    <t>2200513</t>
  </si>
  <si>
    <t xml:space="preserve">      气象法规与标准</t>
  </si>
  <si>
    <t>2200514</t>
  </si>
  <si>
    <t xml:space="preserve">      气象资金审计稽查</t>
  </si>
  <si>
    <t>2200599</t>
  </si>
  <si>
    <t xml:space="preserve">      其他气象事务支出</t>
  </si>
  <si>
    <t>22099</t>
  </si>
  <si>
    <t xml:space="preserve">    其他自然资源海洋气象等支出</t>
  </si>
  <si>
    <t>221</t>
  </si>
  <si>
    <t>十九、住房保障支出</t>
  </si>
  <si>
    <t>22101</t>
  </si>
  <si>
    <t xml:space="preserve">    保障性安居工程支出</t>
  </si>
  <si>
    <t>2210101</t>
  </si>
  <si>
    <t xml:space="preserve">      廉租住房</t>
  </si>
  <si>
    <t>2210102</t>
  </si>
  <si>
    <t xml:space="preserve">      沉陷区治理</t>
  </si>
  <si>
    <t>2210103</t>
  </si>
  <si>
    <t xml:space="preserve">      棚户区改造</t>
  </si>
  <si>
    <t>2210104</t>
  </si>
  <si>
    <t xml:space="preserve">      少数民族地区游牧民定居工程</t>
  </si>
  <si>
    <t>2210105</t>
  </si>
  <si>
    <t xml:space="preserve">      农村危房改造</t>
  </si>
  <si>
    <t>2210106</t>
  </si>
  <si>
    <t xml:space="preserve">      公共租赁住房</t>
  </si>
  <si>
    <t>2210107</t>
  </si>
  <si>
    <t xml:space="preserve">      保障性住房租金补贴</t>
  </si>
  <si>
    <t>2210108</t>
  </si>
  <si>
    <t xml:space="preserve">      老旧小区改造</t>
  </si>
  <si>
    <t>2210109</t>
  </si>
  <si>
    <t xml:space="preserve">      住房租赁市场发展</t>
  </si>
  <si>
    <t>2210199</t>
  </si>
  <si>
    <t xml:space="preserve">      其他保障性安居工程支出</t>
  </si>
  <si>
    <t>22102</t>
  </si>
  <si>
    <t xml:space="preserve">    住房改革支出</t>
  </si>
  <si>
    <t>2210201</t>
  </si>
  <si>
    <t xml:space="preserve">      住房公积金</t>
  </si>
  <si>
    <t>2210202</t>
  </si>
  <si>
    <t xml:space="preserve">      提租补贴</t>
  </si>
  <si>
    <t>2210203</t>
  </si>
  <si>
    <t xml:space="preserve">      购房补贴</t>
  </si>
  <si>
    <t>22103</t>
  </si>
  <si>
    <t xml:space="preserve">    城乡社区住宅</t>
  </si>
  <si>
    <t>2210301</t>
  </si>
  <si>
    <t xml:space="preserve">      公有住房建设和维修改造支出</t>
  </si>
  <si>
    <t>2210302</t>
  </si>
  <si>
    <t xml:space="preserve">      住房公积金管理</t>
  </si>
  <si>
    <t>2210399</t>
  </si>
  <si>
    <t xml:space="preserve">      其他城乡社区住宅支出</t>
  </si>
  <si>
    <t>222</t>
  </si>
  <si>
    <t>二十、粮油物资储备支出</t>
  </si>
  <si>
    <t>22201</t>
  </si>
  <si>
    <t xml:space="preserve">    粮油物资事务</t>
  </si>
  <si>
    <t>2220101</t>
  </si>
  <si>
    <t>2220102</t>
  </si>
  <si>
    <t>2220103</t>
  </si>
  <si>
    <t>2220104</t>
  </si>
  <si>
    <t xml:space="preserve">      财务与审计支出</t>
  </si>
  <si>
    <t>2220105</t>
  </si>
  <si>
    <t xml:space="preserve">      信息统计</t>
  </si>
  <si>
    <t>2220106</t>
  </si>
  <si>
    <t xml:space="preserve">      专项业务活动</t>
  </si>
  <si>
    <t>2220107</t>
  </si>
  <si>
    <t xml:space="preserve">      国家粮油差价补贴</t>
  </si>
  <si>
    <t>2220112</t>
  </si>
  <si>
    <t xml:space="preserve">      粮食财务挂账利息补贴</t>
  </si>
  <si>
    <t>2220113</t>
  </si>
  <si>
    <t xml:space="preserve">      粮食财务挂账消化款</t>
  </si>
  <si>
    <t>2220114</t>
  </si>
  <si>
    <t xml:space="preserve">      处理陈化粮补贴</t>
  </si>
  <si>
    <t>2220115</t>
  </si>
  <si>
    <t xml:space="preserve">      粮食风险基金</t>
  </si>
  <si>
    <t>2220118</t>
  </si>
  <si>
    <t xml:space="preserve">      粮油市场调控专项资金</t>
  </si>
  <si>
    <t>2220119</t>
  </si>
  <si>
    <t xml:space="preserve">      设施建设</t>
  </si>
  <si>
    <t>2220120</t>
  </si>
  <si>
    <t xml:space="preserve">      设施安全</t>
  </si>
  <si>
    <t>2220121</t>
  </si>
  <si>
    <t xml:space="preserve">      物资保管保养</t>
  </si>
  <si>
    <t>2220150</t>
  </si>
  <si>
    <t>2220199</t>
  </si>
  <si>
    <t xml:space="preserve">      其他粮油物资事务支出</t>
  </si>
  <si>
    <t>22203</t>
  </si>
  <si>
    <t xml:space="preserve">    能源储备</t>
  </si>
  <si>
    <t>2220301</t>
  </si>
  <si>
    <t xml:space="preserve">      石油储备</t>
  </si>
  <si>
    <t>2220303</t>
  </si>
  <si>
    <t xml:space="preserve">      天然铀能源储备</t>
  </si>
  <si>
    <t>2220304</t>
  </si>
  <si>
    <t xml:space="preserve">      煤炭储备</t>
  </si>
  <si>
    <t>2220305</t>
  </si>
  <si>
    <t xml:space="preserve">      成品油储备</t>
  </si>
  <si>
    <t>2220399</t>
  </si>
  <si>
    <t xml:space="preserve">      其他能源储备支出</t>
  </si>
  <si>
    <t>22204</t>
  </si>
  <si>
    <t xml:space="preserve">    粮油储备</t>
  </si>
  <si>
    <t>2220401</t>
  </si>
  <si>
    <t xml:space="preserve">      储备粮油补贴</t>
  </si>
  <si>
    <t>2220402</t>
  </si>
  <si>
    <t xml:space="preserve">      储备粮油差价补贴</t>
  </si>
  <si>
    <t>2220403</t>
  </si>
  <si>
    <t xml:space="preserve">      储备粮（油）库建设</t>
  </si>
  <si>
    <t>2220404</t>
  </si>
  <si>
    <t xml:space="preserve">      最低收购价政策支出</t>
  </si>
  <si>
    <t>2220499</t>
  </si>
  <si>
    <t xml:space="preserve">      其他粮油储备支出</t>
  </si>
  <si>
    <t>22205</t>
  </si>
  <si>
    <t xml:space="preserve">    重要商品储备</t>
  </si>
  <si>
    <t>2220501</t>
  </si>
  <si>
    <t xml:space="preserve">      棉花储备</t>
  </si>
  <si>
    <t>2220502</t>
  </si>
  <si>
    <t xml:space="preserve">      食糖储备</t>
  </si>
  <si>
    <t>2220503</t>
  </si>
  <si>
    <t xml:space="preserve">      肉类储备</t>
  </si>
  <si>
    <t>2220504</t>
  </si>
  <si>
    <t xml:space="preserve">      化肥储备</t>
  </si>
  <si>
    <t>2220505</t>
  </si>
  <si>
    <t xml:space="preserve">      农药储备</t>
  </si>
  <si>
    <t>2220506</t>
  </si>
  <si>
    <t xml:space="preserve">      边销茶储备</t>
  </si>
  <si>
    <t>2220507</t>
  </si>
  <si>
    <t xml:space="preserve">      羊毛储备</t>
  </si>
  <si>
    <t>2220508</t>
  </si>
  <si>
    <t xml:space="preserve">      医药储备</t>
  </si>
  <si>
    <t>2220509</t>
  </si>
  <si>
    <t xml:space="preserve">      食盐储备</t>
  </si>
  <si>
    <t>2220510</t>
  </si>
  <si>
    <t xml:space="preserve">      战略物资储备</t>
  </si>
  <si>
    <t>2220511</t>
  </si>
  <si>
    <t xml:space="preserve">      应急物资储备</t>
  </si>
  <si>
    <t>2220599</t>
  </si>
  <si>
    <t xml:space="preserve">      其他重要商品储备支出</t>
  </si>
  <si>
    <t>224</t>
  </si>
  <si>
    <t>二十一、灾害防治及应急管理支出</t>
  </si>
  <si>
    <t>22401</t>
  </si>
  <si>
    <t xml:space="preserve">    应急管理事务</t>
  </si>
  <si>
    <t>2240101</t>
  </si>
  <si>
    <t>2240102</t>
  </si>
  <si>
    <t>2240103</t>
  </si>
  <si>
    <t>2240104</t>
  </si>
  <si>
    <t xml:space="preserve">      灾害风险防治</t>
  </si>
  <si>
    <t>2240105</t>
  </si>
  <si>
    <t xml:space="preserve">      国务院安委会专项</t>
  </si>
  <si>
    <t>2240106</t>
  </si>
  <si>
    <t xml:space="preserve">      安全监管</t>
  </si>
  <si>
    <t>2240107</t>
  </si>
  <si>
    <t xml:space="preserve">      安全生产基础</t>
  </si>
  <si>
    <t>2240108</t>
  </si>
  <si>
    <t xml:space="preserve">      应急救援</t>
  </si>
  <si>
    <t>2240109</t>
  </si>
  <si>
    <t xml:space="preserve">      应急管理</t>
  </si>
  <si>
    <t>2240150</t>
  </si>
  <si>
    <t>2240199</t>
  </si>
  <si>
    <t xml:space="preserve">      其他应急管理支出</t>
  </si>
  <si>
    <t>22402</t>
  </si>
  <si>
    <t xml:space="preserve">    消防事务</t>
  </si>
  <si>
    <t>2240201</t>
  </si>
  <si>
    <t>2240202</t>
  </si>
  <si>
    <t>2240203</t>
  </si>
  <si>
    <t>2240204</t>
  </si>
  <si>
    <t xml:space="preserve">      消防应急救援</t>
  </si>
  <si>
    <t>2240299</t>
  </si>
  <si>
    <t xml:space="preserve">      其他消防事务支出</t>
  </si>
  <si>
    <t>22403</t>
  </si>
  <si>
    <t xml:space="preserve">    森林消防事务</t>
  </si>
  <si>
    <t>2240301</t>
  </si>
  <si>
    <t>2240302</t>
  </si>
  <si>
    <t>2240303</t>
  </si>
  <si>
    <t>2240304</t>
  </si>
  <si>
    <t xml:space="preserve">      森林消防应急救援</t>
  </si>
  <si>
    <t>2240399</t>
  </si>
  <si>
    <t xml:space="preserve">      其他森林消防事务支出</t>
  </si>
  <si>
    <t>22404</t>
  </si>
  <si>
    <t xml:space="preserve">    煤矿安全</t>
  </si>
  <si>
    <t>2240401</t>
  </si>
  <si>
    <t>2240402</t>
  </si>
  <si>
    <t>2240403</t>
  </si>
  <si>
    <t>2240404</t>
  </si>
  <si>
    <t xml:space="preserve">      煤矿安全监察事务</t>
  </si>
  <si>
    <t>2240405</t>
  </si>
  <si>
    <t xml:space="preserve">      煤矿应急救援事务</t>
  </si>
  <si>
    <t>2240450</t>
  </si>
  <si>
    <t>2240499</t>
  </si>
  <si>
    <t xml:space="preserve">      其他煤矿安全支出</t>
  </si>
  <si>
    <t>22405</t>
  </si>
  <si>
    <t xml:space="preserve">    地震事务</t>
  </si>
  <si>
    <t>2240501</t>
  </si>
  <si>
    <t>2240502</t>
  </si>
  <si>
    <t>2240503</t>
  </si>
  <si>
    <t>2240504</t>
  </si>
  <si>
    <t xml:space="preserve">      地震监测</t>
  </si>
  <si>
    <t>2240505</t>
  </si>
  <si>
    <t xml:space="preserve">      地震预测预报</t>
  </si>
  <si>
    <t>2240506</t>
  </si>
  <si>
    <t xml:space="preserve">      地震灾害预防</t>
  </si>
  <si>
    <t>2240507</t>
  </si>
  <si>
    <t xml:space="preserve">      地震应急救援</t>
  </si>
  <si>
    <t>2240508</t>
  </si>
  <si>
    <t xml:space="preserve">      地震环境探察</t>
  </si>
  <si>
    <t>2240509</t>
  </si>
  <si>
    <t xml:space="preserve">      防震减灾信息管理</t>
  </si>
  <si>
    <t>2240510</t>
  </si>
  <si>
    <t xml:space="preserve">      防震减灾基础管理</t>
  </si>
  <si>
    <t>2240550</t>
  </si>
  <si>
    <t xml:space="preserve">      地震事业机构</t>
  </si>
  <si>
    <t>2240599</t>
  </si>
  <si>
    <t xml:space="preserve">      其他地震事务支出</t>
  </si>
  <si>
    <t>22406</t>
  </si>
  <si>
    <t xml:space="preserve">    自然灾害防治</t>
  </si>
  <si>
    <t>2240601</t>
  </si>
  <si>
    <t xml:space="preserve">      地质灾害防治</t>
  </si>
  <si>
    <t>2240602</t>
  </si>
  <si>
    <t xml:space="preserve">      森林草原防灾减灾</t>
  </si>
  <si>
    <t>2240699</t>
  </si>
  <si>
    <t xml:space="preserve">      其他自然灾害防治支出</t>
  </si>
  <si>
    <t>22407</t>
  </si>
  <si>
    <t xml:space="preserve">    自然灾害救灾及恢复重建支出</t>
  </si>
  <si>
    <t>2240703</t>
  </si>
  <si>
    <t xml:space="preserve">      自然灾害救灾补助</t>
  </si>
  <si>
    <t>2240704</t>
  </si>
  <si>
    <t xml:space="preserve">      自然灾害灾后重建补助</t>
  </si>
  <si>
    <t>2240799</t>
  </si>
  <si>
    <t xml:space="preserve">      其他自然灾害救灾及恢复重建支出</t>
  </si>
  <si>
    <t>22499</t>
  </si>
  <si>
    <t xml:space="preserve">    其他灾害防治及应急管理支出</t>
  </si>
  <si>
    <t>227</t>
  </si>
  <si>
    <t>二十二、预备费</t>
  </si>
  <si>
    <t>232</t>
  </si>
  <si>
    <t>二十三、债务付息支出</t>
  </si>
  <si>
    <t>23203</t>
  </si>
  <si>
    <t xml:space="preserve">    地方政府一般债务付息支出</t>
  </si>
  <si>
    <t>2320301</t>
  </si>
  <si>
    <t xml:space="preserve">      地方政府一般债券付息支出</t>
  </si>
  <si>
    <t>2320302</t>
  </si>
  <si>
    <t xml:space="preserve">      地方政府向外国政府借款付息支出</t>
  </si>
  <si>
    <t>2320303</t>
  </si>
  <si>
    <t xml:space="preserve">      地方政府向国际组织借款付息支出</t>
  </si>
  <si>
    <t>2320304</t>
  </si>
  <si>
    <t xml:space="preserve">      地方政府其他一般债务付息支出</t>
  </si>
  <si>
    <t>233</t>
  </si>
  <si>
    <t>二十四、债务发行费用支出</t>
  </si>
  <si>
    <t>23303</t>
  </si>
  <si>
    <t xml:space="preserve">    地方政府一般债务发行费用支出</t>
  </si>
  <si>
    <t>229</t>
  </si>
  <si>
    <t>二十五、其他支出</t>
  </si>
  <si>
    <t>22902</t>
  </si>
  <si>
    <t xml:space="preserve">    年初预留</t>
  </si>
  <si>
    <t>22999</t>
  </si>
  <si>
    <t/>
  </si>
  <si>
    <t>支          出           合           计</t>
  </si>
  <si>
    <t>表三</t>
  </si>
  <si>
    <t>2021年一般公共预算收入表</t>
  </si>
  <si>
    <t>上年决算（执行)数</t>
  </si>
  <si>
    <t>表四</t>
  </si>
  <si>
    <t>2021年一般公共预算收支平衡表</t>
  </si>
  <si>
    <r>
      <t>收</t>
    </r>
    <r>
      <rPr>
        <b/>
        <sz val="14"/>
        <rFont val="仿宋_GB2312"/>
        <family val="3"/>
      </rPr>
      <t>入</t>
    </r>
  </si>
  <si>
    <r>
      <t>支</t>
    </r>
    <r>
      <rPr>
        <b/>
        <sz val="14"/>
        <rFont val="仿宋_GB2312"/>
        <family val="3"/>
      </rPr>
      <t>出</t>
    </r>
  </si>
  <si>
    <t>本级收入合计</t>
  </si>
  <si>
    <t>本级支出合计</t>
  </si>
  <si>
    <t xml:space="preserve">  上级补助收入</t>
  </si>
  <si>
    <t xml:space="preserve">  上解支出</t>
  </si>
  <si>
    <t xml:space="preserve">    返还性收入</t>
  </si>
  <si>
    <t xml:space="preserve">    体制上解支出</t>
  </si>
  <si>
    <t xml:space="preserve">      所得税基数返还收入 </t>
  </si>
  <si>
    <t xml:space="preserve">    专项上解支出</t>
  </si>
  <si>
    <t xml:space="preserve">      成品油税费改革税收返还收入</t>
  </si>
  <si>
    <t xml:space="preserve">      增值税税收返还收入</t>
  </si>
  <si>
    <t xml:space="preserve">  补助下级支出</t>
  </si>
  <si>
    <t xml:space="preserve">      消费税税收返还收入</t>
  </si>
  <si>
    <t xml:space="preserve">    返还性支出</t>
  </si>
  <si>
    <t xml:space="preserve">      增值税“五五分享”税收返还收入</t>
  </si>
  <si>
    <t xml:space="preserve">      所得税基数返还支出 </t>
  </si>
  <si>
    <t xml:space="preserve">      其他返还性收入</t>
  </si>
  <si>
    <t xml:space="preserve">      成品油税费改革税收返还支出</t>
  </si>
  <si>
    <t xml:space="preserve">    一般性转移支付收入</t>
  </si>
  <si>
    <t xml:space="preserve">      增值税税收返还支出</t>
  </si>
  <si>
    <t xml:space="preserve">      体制补助收入</t>
  </si>
  <si>
    <t xml:space="preserve">      消费税税收返还支出</t>
  </si>
  <si>
    <t xml:space="preserve">      均衡性转移支付收入</t>
  </si>
  <si>
    <t xml:space="preserve">      增值税“五五分享”税收返还支出</t>
  </si>
  <si>
    <t xml:space="preserve">      县级基本财力保障机制奖补资金收入</t>
  </si>
  <si>
    <t xml:space="preserve">      其他返还性支出</t>
  </si>
  <si>
    <t xml:space="preserve">      结算补助收入</t>
  </si>
  <si>
    <t xml:space="preserve">    一般性转移支付支出</t>
  </si>
  <si>
    <t xml:space="preserve">      资源枯竭型城市转移支付补助收入</t>
  </si>
  <si>
    <t xml:space="preserve">      体制补助支出</t>
  </si>
  <si>
    <t xml:space="preserve">      企业事业单位划转补助收入</t>
  </si>
  <si>
    <t xml:space="preserve">      均衡性转移支付支出</t>
  </si>
  <si>
    <t xml:space="preserve">      产粮（油）大县奖励资金收入</t>
  </si>
  <si>
    <t xml:space="preserve">      县级基本财力保障机制奖补资金支出</t>
  </si>
  <si>
    <t xml:space="preserve">      重点生态功能区转移支付收入</t>
  </si>
  <si>
    <t xml:space="preserve">      结算补助支出</t>
  </si>
  <si>
    <t xml:space="preserve">      固定数额补助收入</t>
  </si>
  <si>
    <t xml:space="preserve">      资源枯竭型城市转移支付补助支出</t>
  </si>
  <si>
    <t xml:space="preserve">      革命老区转移支付收入</t>
  </si>
  <si>
    <t xml:space="preserve">      企业事业单位划转补助支出</t>
  </si>
  <si>
    <t xml:space="preserve">      民族地区转移支付收入</t>
  </si>
  <si>
    <t xml:space="preserve">      产粮（油）大县奖励资金支出</t>
  </si>
  <si>
    <t xml:space="preserve">      边境地区转移支付收入</t>
  </si>
  <si>
    <t xml:space="preserve">      重点生态功能区转移支付支出</t>
  </si>
  <si>
    <t xml:space="preserve">      贫困地区转移支付收入</t>
  </si>
  <si>
    <t xml:space="preserve">      固定数额补助支出</t>
  </si>
  <si>
    <t xml:space="preserve">      一般公共服务共同财政事权转移支付收入</t>
  </si>
  <si>
    <t xml:space="preserve">      革命老区转移支付支出</t>
  </si>
  <si>
    <t xml:space="preserve">      外交共同财政事权转移支付收入</t>
  </si>
  <si>
    <t xml:space="preserve">      民族地区转移支付支出</t>
  </si>
  <si>
    <t xml:space="preserve">      国防共同财政事权转移支付收入</t>
  </si>
  <si>
    <t xml:space="preserve">      边境地区转移支付支出</t>
  </si>
  <si>
    <t xml:space="preserve">      公共安全共同财政事权转移支付收入</t>
  </si>
  <si>
    <t xml:space="preserve">      贫困地区转移支付支出</t>
  </si>
  <si>
    <t xml:space="preserve">      教育共同财政事权转移支付收入</t>
  </si>
  <si>
    <t xml:space="preserve">      一般公共服务共同财政事权转移支付支出</t>
  </si>
  <si>
    <t xml:space="preserve">      科学技术共同财政事权转移支付收入</t>
  </si>
  <si>
    <t xml:space="preserve">      外交共同财政事权转移支付支出</t>
  </si>
  <si>
    <t xml:space="preserve">      文化旅游体育与传媒共同财政事权转移支付收入</t>
  </si>
  <si>
    <t xml:space="preserve">      国防共同财政事权转移支付支出</t>
  </si>
  <si>
    <t xml:space="preserve">      社会保障和就业共同财政事权转移支付收入</t>
  </si>
  <si>
    <t xml:space="preserve">      公共安全共同财政事权转移支付支出</t>
  </si>
  <si>
    <t xml:space="preserve">      医疗卫生共同财政事权转移支付收入</t>
  </si>
  <si>
    <t xml:space="preserve">      教育共同财政事权转移支付支出</t>
  </si>
  <si>
    <t xml:space="preserve">      节能环保共同财政事权转移支付收入</t>
  </si>
  <si>
    <t xml:space="preserve">      科学技术共同财政事权转移支付支出</t>
  </si>
  <si>
    <t xml:space="preserve">      城乡社区共同财政事权转移支付收入</t>
  </si>
  <si>
    <t xml:space="preserve">      文化旅游体育与传媒共同财政事权转移支付支出</t>
  </si>
  <si>
    <t xml:space="preserve">      农林水共同财政事权转移支付收入</t>
  </si>
  <si>
    <t xml:space="preserve">      社会保障和就业共同财政事权转移支付支出</t>
  </si>
  <si>
    <t xml:space="preserve">      交通运输共同财政事权转移支付收入</t>
  </si>
  <si>
    <t xml:space="preserve">      医疗卫生共同财政事权转移支付支出</t>
  </si>
  <si>
    <t xml:space="preserve">      资源勘探信息等共同财政事权转移支付收入</t>
  </si>
  <si>
    <t xml:space="preserve">      节能环保共同财政事权转移支付支出</t>
  </si>
  <si>
    <t xml:space="preserve">      商业服务业等共同财政事权转移支付收入</t>
  </si>
  <si>
    <t xml:space="preserve">      城乡社区共同财政事权转移支付支出</t>
  </si>
  <si>
    <t xml:space="preserve">      金融共同财政事权转移支付收入</t>
  </si>
  <si>
    <t xml:space="preserve">      农林水共同财政事权转移支付支出</t>
  </si>
  <si>
    <t xml:space="preserve">      自然资源海洋气象等共同财政事权转移支付收入</t>
  </si>
  <si>
    <t xml:space="preserve">      交通运输共同财政事权转移支付支出</t>
  </si>
  <si>
    <t xml:space="preserve">      住房保障共同财政事权转移支付收入</t>
  </si>
  <si>
    <t xml:space="preserve">      资源勘探信息等共同财政事权转移支付支出</t>
  </si>
  <si>
    <t xml:space="preserve">      粮油物资储备共同财政事权转移支付收入</t>
  </si>
  <si>
    <t xml:space="preserve">      商业服务业等共同财政事权转移支付支出</t>
  </si>
  <si>
    <t xml:space="preserve">      灾害防治及应急管理共同财政事权转移支付收入</t>
  </si>
  <si>
    <t xml:space="preserve">      金融共同财政事权转移支付支出</t>
  </si>
  <si>
    <t xml:space="preserve">      其他共同财政事权转移支付收入</t>
  </si>
  <si>
    <t xml:space="preserve">      自然资源海洋气象等共同财政事权转移支付支出</t>
  </si>
  <si>
    <t xml:space="preserve">      其他一般性转移支付收入</t>
  </si>
  <si>
    <t xml:space="preserve">      住房保障共同财政事权转移支付支出</t>
  </si>
  <si>
    <t xml:space="preserve">    专项转移支付收入</t>
  </si>
  <si>
    <t xml:space="preserve">      粮油物资储备共同财政事权转移支付支出</t>
  </si>
  <si>
    <t xml:space="preserve">      一般公共服务</t>
  </si>
  <si>
    <t xml:space="preserve">      灾害防治及应急管理共同财政事权转移支付支出</t>
  </si>
  <si>
    <t xml:space="preserve">      外交</t>
  </si>
  <si>
    <t xml:space="preserve">      其他共同财政事权转移支付支出</t>
  </si>
  <si>
    <t xml:space="preserve">      国防</t>
  </si>
  <si>
    <t xml:space="preserve">      其他一般性转移支付支出</t>
  </si>
  <si>
    <t xml:space="preserve">      公共安全</t>
  </si>
  <si>
    <t xml:space="preserve">    专项转移支付支出</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</si>
  <si>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</si>
  <si>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</si>
  <si>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</si>
  <si>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</si>
  <si>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</si>
  <si>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</si>
  <si>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</si>
  <si>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</si>
  <si>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</si>
  <si>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</si>
  <si>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</si>
  <si>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</si>
  <si>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</si>
  <si>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</si>
  <si>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</si>
  <si>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</si>
  <si>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</si>
  <si>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 xml:space="preserve">      其他支出</t>
  </si>
  <si>
    <t xml:space="preserve">  下级上解收入</t>
  </si>
  <si>
    <t xml:space="preserve">    体制上解收入</t>
  </si>
  <si>
    <t xml:space="preserve">    专项上解收入</t>
  </si>
  <si>
    <t xml:space="preserve">  上年结余收入</t>
  </si>
  <si>
    <t xml:space="preserve">  调入资金</t>
  </si>
  <si>
    <t xml:space="preserve">  调出资金</t>
  </si>
  <si>
    <t xml:space="preserve">    从政府性基金预算调入</t>
  </si>
  <si>
    <t xml:space="preserve">  年终结余</t>
  </si>
  <si>
    <t xml:space="preserve">    从国有资本经营预算调入</t>
  </si>
  <si>
    <t xml:space="preserve">  地方政府一般债务还本支出</t>
  </si>
  <si>
    <t xml:space="preserve">    从其他资金调入</t>
  </si>
  <si>
    <t xml:space="preserve">  地方政府一般债务转贷支出</t>
  </si>
  <si>
    <t xml:space="preserve">  地方政府一般债务收入</t>
  </si>
  <si>
    <t xml:space="preserve">  援助其他地区支出</t>
  </si>
  <si>
    <t xml:space="preserve">  地方政府一般债务转贷收入</t>
  </si>
  <si>
    <t xml:space="preserve">  安排预算稳定调节基金</t>
  </si>
  <si>
    <t xml:space="preserve">  接受其他地区援助收入</t>
  </si>
  <si>
    <t xml:space="preserve">  补充预算周转金</t>
  </si>
  <si>
    <t xml:space="preserve">  动用预算稳定调节基金</t>
  </si>
  <si>
    <t>收入总计</t>
  </si>
  <si>
    <t>支出总计</t>
  </si>
  <si>
    <t>表五</t>
  </si>
  <si>
    <t>2021年一般公共预算支出表</t>
  </si>
  <si>
    <t>当年财力</t>
  </si>
  <si>
    <t>专项转移支付收入安排</t>
  </si>
  <si>
    <t>动用上年结余安排</t>
  </si>
  <si>
    <t>调入资金</t>
  </si>
  <si>
    <t>政府债务资金</t>
  </si>
  <si>
    <t>其他资金</t>
  </si>
  <si>
    <t>上年财力</t>
  </si>
  <si>
    <t>“三所”建设为去年一次性支出</t>
  </si>
  <si>
    <t>上年新建学校设备购置为一次性支出</t>
  </si>
  <si>
    <t>支持“六新”产业发展</t>
  </si>
  <si>
    <t>2070807</t>
  </si>
  <si>
    <t>2070808</t>
  </si>
  <si>
    <t>长城旅游宣传</t>
  </si>
  <si>
    <t>市人民医院核酸检测基地建设</t>
  </si>
  <si>
    <t>表六</t>
  </si>
  <si>
    <t>2021年一般公共预算基本支出情况表</t>
  </si>
  <si>
    <t>政府预算经济科目编码</t>
  </si>
  <si>
    <t>政府预算经济科目名称</t>
  </si>
  <si>
    <t>2021年预算</t>
  </si>
  <si>
    <t>2020年预算</t>
  </si>
  <si>
    <t>类</t>
  </si>
  <si>
    <t>款</t>
  </si>
  <si>
    <t>合计</t>
  </si>
  <si>
    <t>501</t>
  </si>
  <si>
    <t>机关工资福利支出</t>
  </si>
  <si>
    <t xml:space="preserve">  501</t>
  </si>
  <si>
    <t>50101</t>
  </si>
  <si>
    <t xml:space="preserve">  工资奖金津补贴</t>
  </si>
  <si>
    <t>50102</t>
  </si>
  <si>
    <t xml:space="preserve">  社会保障缴费</t>
  </si>
  <si>
    <t>50103</t>
  </si>
  <si>
    <t xml:space="preserve">  住房公积金</t>
  </si>
  <si>
    <t>50199</t>
  </si>
  <si>
    <t xml:space="preserve">  其他工资福利支出</t>
  </si>
  <si>
    <t>502</t>
  </si>
  <si>
    <t>机关商品和服务支出</t>
  </si>
  <si>
    <t xml:space="preserve">  502</t>
  </si>
  <si>
    <t>50201</t>
  </si>
  <si>
    <t xml:space="preserve">  办公经费</t>
  </si>
  <si>
    <t>50202</t>
  </si>
  <si>
    <t xml:space="preserve">  会议费</t>
  </si>
  <si>
    <t>50203</t>
  </si>
  <si>
    <t xml:space="preserve">  培训费</t>
  </si>
  <si>
    <t>50204</t>
  </si>
  <si>
    <t xml:space="preserve">  专用材料购置费</t>
  </si>
  <si>
    <t>50205</t>
  </si>
  <si>
    <t xml:space="preserve">  委托业务费</t>
  </si>
  <si>
    <t>50206</t>
  </si>
  <si>
    <t xml:space="preserve">  公务接待费</t>
  </si>
  <si>
    <t>50207</t>
  </si>
  <si>
    <t xml:space="preserve">  因公出国（境）费用</t>
  </si>
  <si>
    <t>50208</t>
  </si>
  <si>
    <t xml:space="preserve">  公务用车运行维护费</t>
  </si>
  <si>
    <t>50209</t>
  </si>
  <si>
    <t xml:space="preserve">  维修（护）费</t>
  </si>
  <si>
    <t>50299</t>
  </si>
  <si>
    <t xml:space="preserve">  其他商品和服务支出</t>
  </si>
  <si>
    <t>503</t>
  </si>
  <si>
    <t>机关资本性支出（一）</t>
  </si>
  <si>
    <t xml:space="preserve">  503</t>
  </si>
  <si>
    <t>50301</t>
  </si>
  <si>
    <t xml:space="preserve">  房屋建筑物购建</t>
  </si>
  <si>
    <t>50302</t>
  </si>
  <si>
    <t xml:space="preserve">  基础设施建设</t>
  </si>
  <si>
    <t>50306</t>
  </si>
  <si>
    <t xml:space="preserve">  设备购置</t>
  </si>
  <si>
    <t>50307</t>
  </si>
  <si>
    <t xml:space="preserve">  大型修缮</t>
  </si>
  <si>
    <t>50399</t>
  </si>
  <si>
    <t xml:space="preserve">  其他资本性支出</t>
  </si>
  <si>
    <t>505</t>
  </si>
  <si>
    <t>对事业单位经常性补助</t>
  </si>
  <si>
    <t xml:space="preserve">  505</t>
  </si>
  <si>
    <t>50501</t>
  </si>
  <si>
    <t xml:space="preserve">  工资福利支出</t>
  </si>
  <si>
    <t>50502</t>
  </si>
  <si>
    <t xml:space="preserve">  商品和服务支出</t>
  </si>
  <si>
    <t>506</t>
  </si>
  <si>
    <t>对事业单位资本性补助</t>
  </si>
  <si>
    <t xml:space="preserve">  506</t>
  </si>
  <si>
    <t>50601</t>
  </si>
  <si>
    <t xml:space="preserve">  资本性支出（一）</t>
  </si>
  <si>
    <t>507</t>
  </si>
  <si>
    <t>对企业补助</t>
  </si>
  <si>
    <t xml:space="preserve">  507</t>
  </si>
  <si>
    <t>50701</t>
  </si>
  <si>
    <t xml:space="preserve">  费用补贴</t>
  </si>
  <si>
    <t>50702</t>
  </si>
  <si>
    <t xml:space="preserve">  利息补贴</t>
  </si>
  <si>
    <t>50799</t>
  </si>
  <si>
    <t xml:space="preserve">  其他对企业补助</t>
  </si>
  <si>
    <t>508</t>
  </si>
  <si>
    <t>对企业资本性支出</t>
  </si>
  <si>
    <t xml:space="preserve">  508</t>
  </si>
  <si>
    <t>50801</t>
  </si>
  <si>
    <t xml:space="preserve">  对企业资本性支出（一）</t>
  </si>
  <si>
    <t>50802</t>
  </si>
  <si>
    <t xml:space="preserve">  对企业资本性支出（二）</t>
  </si>
  <si>
    <t>509</t>
  </si>
  <si>
    <t>对个人和家庭的补助</t>
  </si>
  <si>
    <t xml:space="preserve">  509</t>
  </si>
  <si>
    <t>50901</t>
  </si>
  <si>
    <t xml:space="preserve">  社会福利和救助</t>
  </si>
  <si>
    <t>50902</t>
  </si>
  <si>
    <t xml:space="preserve">  助学金</t>
  </si>
  <si>
    <t>50905</t>
  </si>
  <si>
    <t xml:space="preserve">  离退休费</t>
  </si>
  <si>
    <t>50999</t>
  </si>
  <si>
    <t xml:space="preserve">  其他对个人和家庭补助</t>
  </si>
  <si>
    <t>510</t>
  </si>
  <si>
    <t>对社会保障基金补助</t>
  </si>
  <si>
    <t xml:space="preserve">  510</t>
  </si>
  <si>
    <t>51002</t>
  </si>
  <si>
    <t xml:space="preserve">  对社会保险基金补助</t>
  </si>
  <si>
    <t>511</t>
  </si>
  <si>
    <t>债务利息及费用支出</t>
  </si>
  <si>
    <t xml:space="preserve">  511</t>
  </si>
  <si>
    <t>51101</t>
  </si>
  <si>
    <t xml:space="preserve">  国内债务付息</t>
  </si>
  <si>
    <t>51103</t>
  </si>
  <si>
    <t xml:space="preserve">  国内债务发行费用</t>
  </si>
  <si>
    <t>512</t>
  </si>
  <si>
    <t>债务还本支出</t>
  </si>
  <si>
    <t xml:space="preserve">  512</t>
  </si>
  <si>
    <t>51201</t>
  </si>
  <si>
    <t xml:space="preserve">  国内债务还本支出</t>
  </si>
  <si>
    <t>513</t>
  </si>
  <si>
    <t>转移性支出</t>
  </si>
  <si>
    <t xml:space="preserve">  513</t>
  </si>
  <si>
    <t>51301</t>
  </si>
  <si>
    <t xml:space="preserve">  上下级政府间转移性支出</t>
  </si>
  <si>
    <t>514</t>
  </si>
  <si>
    <t>预备费及预留</t>
  </si>
  <si>
    <t xml:space="preserve">  514</t>
  </si>
  <si>
    <t>51401</t>
  </si>
  <si>
    <t xml:space="preserve">  预备费</t>
  </si>
  <si>
    <t>51402</t>
  </si>
  <si>
    <t xml:space="preserve">  预留</t>
  </si>
  <si>
    <t>599</t>
  </si>
  <si>
    <t>其他支出</t>
  </si>
  <si>
    <t xml:space="preserve">  599</t>
  </si>
  <si>
    <t>59999</t>
  </si>
  <si>
    <t xml:space="preserve">  其他支出</t>
  </si>
  <si>
    <t>表七</t>
  </si>
  <si>
    <t>2021年全市政府性基金收入表</t>
  </si>
  <si>
    <t>一、农网还贷资金收入</t>
  </si>
  <si>
    <t>二、海南省高等级公路车辆通行附加费收入</t>
  </si>
  <si>
    <t>三、港口建设费收入</t>
  </si>
  <si>
    <t>四、国家电影事业发展专项资金收入</t>
  </si>
  <si>
    <t>五、国有土地收益基金收入</t>
  </si>
  <si>
    <t>六、农业土地开发资金收入</t>
  </si>
  <si>
    <t>七、国有土地使用权出让收入</t>
  </si>
  <si>
    <t>八、大中型水库库区基金收入</t>
  </si>
  <si>
    <t>九、彩票公益金收入</t>
  </si>
  <si>
    <t>十、城市基础设施配套费收入</t>
  </si>
  <si>
    <t>十一、小型水库移民扶助基金收入</t>
  </si>
  <si>
    <t>十二、国家重大水利工程建设基金收入</t>
  </si>
  <si>
    <t>十三、车辆通行费</t>
  </si>
  <si>
    <t>十四、污水处理费收入</t>
  </si>
  <si>
    <t>十五、彩票发行机构和彩票销售机构的业务费用</t>
  </si>
  <si>
    <t>十六、其他政府性基金收入</t>
  </si>
  <si>
    <t>十七、专项债券对应项目专项收入</t>
  </si>
  <si>
    <t>表八</t>
  </si>
  <si>
    <t>2021年全市政府性基金支出表</t>
  </si>
  <si>
    <t>一、文化旅游体育与传媒支出</t>
  </si>
  <si>
    <t>20707</t>
  </si>
  <si>
    <t xml:space="preserve">   国家电影事业发展专项资金安排的支出</t>
  </si>
  <si>
    <t>20709</t>
  </si>
  <si>
    <t xml:space="preserve">   旅游发展基金支出</t>
  </si>
  <si>
    <t>20710</t>
  </si>
  <si>
    <t xml:space="preserve">   国家电影事业发展专项资金对应专项债务收入安排的支出</t>
  </si>
  <si>
    <t>二、社会保障和就业支出</t>
  </si>
  <si>
    <t>20822</t>
  </si>
  <si>
    <t xml:space="preserve">   大中型水库移民后期扶持基金支出</t>
  </si>
  <si>
    <t>20823</t>
  </si>
  <si>
    <t xml:space="preserve">   小型水库移民扶助基金安排的支出</t>
  </si>
  <si>
    <t>20829</t>
  </si>
  <si>
    <t xml:space="preserve">   小型水库移民扶助基金对应专项债务收入安排的支出</t>
  </si>
  <si>
    <t>三、节能环保支出</t>
  </si>
  <si>
    <t>21160</t>
  </si>
  <si>
    <t xml:space="preserve">   可再生能源电价附加收入安排的支出</t>
  </si>
  <si>
    <t>21161</t>
  </si>
  <si>
    <t xml:space="preserve">   废弃电器电子产品处理基金支出</t>
  </si>
  <si>
    <t>四、城乡社区支出</t>
  </si>
  <si>
    <t>21208</t>
  </si>
  <si>
    <t xml:space="preserve">   国有土地使用权出让收入安排的支出</t>
  </si>
  <si>
    <t>21210</t>
  </si>
  <si>
    <t xml:space="preserve">   国有土地收益基金安排的支出</t>
  </si>
  <si>
    <t>21211</t>
  </si>
  <si>
    <t xml:space="preserve">   农业土地开发资金安排的支出</t>
  </si>
  <si>
    <t>21213</t>
  </si>
  <si>
    <t xml:space="preserve">   城市基础设施配套费安排的支出</t>
  </si>
  <si>
    <t>21214</t>
  </si>
  <si>
    <t xml:space="preserve"> 污水处理费安排的支出</t>
  </si>
  <si>
    <t>21215</t>
  </si>
  <si>
    <t xml:space="preserve">   土地储备专项债券收入安排的支出</t>
  </si>
  <si>
    <t>21216</t>
  </si>
  <si>
    <t xml:space="preserve">   棚户区改造专项债券收入安排的支出</t>
  </si>
  <si>
    <t>21217</t>
  </si>
  <si>
    <t xml:space="preserve">   城市基础设施配套费对应专项债务收入安排的支出</t>
  </si>
  <si>
    <t>21218</t>
  </si>
  <si>
    <t xml:space="preserve">   污水处理费对应专项债务收入安排的支出</t>
  </si>
  <si>
    <t>21219</t>
  </si>
  <si>
    <t xml:space="preserve">   国有土地使用权出让收入对应专项债务收入安排的支出</t>
  </si>
  <si>
    <t>五、农林水支出</t>
  </si>
  <si>
    <t>21366</t>
  </si>
  <si>
    <t xml:space="preserve">   大中型水库库区基金安排的支出</t>
  </si>
  <si>
    <t>21367</t>
  </si>
  <si>
    <t xml:space="preserve">   三峡水库库区基金支出</t>
  </si>
  <si>
    <t>21369</t>
  </si>
  <si>
    <t xml:space="preserve">   国家重大水利工程建设基金安排的支出</t>
  </si>
  <si>
    <t>六、交通运输支出</t>
  </si>
  <si>
    <t>21460</t>
  </si>
  <si>
    <t xml:space="preserve">   海南省高等级公路车辆通行附加费安排的支出</t>
  </si>
  <si>
    <t>21462</t>
  </si>
  <si>
    <t xml:space="preserve">   车辆通行费安排的支出</t>
  </si>
  <si>
    <t>21463</t>
  </si>
  <si>
    <t xml:space="preserve">   港口建设费安排的支出</t>
  </si>
  <si>
    <t>21464</t>
  </si>
  <si>
    <t xml:space="preserve">   铁路建设基金支出</t>
  </si>
  <si>
    <t>21468</t>
  </si>
  <si>
    <t xml:space="preserve">   船舶油污损害赔偿基金支出</t>
  </si>
  <si>
    <t>21469</t>
  </si>
  <si>
    <t xml:space="preserve">   民航发展基金支出</t>
  </si>
  <si>
    <t>21470</t>
  </si>
  <si>
    <t xml:space="preserve">   海南省高等级公路车辆通行附加费对应专项债务收入安排的支出</t>
  </si>
  <si>
    <t>21471</t>
  </si>
  <si>
    <t xml:space="preserve">   政府收费公路专项债券收入安排的支出</t>
  </si>
  <si>
    <t>21472</t>
  </si>
  <si>
    <t xml:space="preserve">   车辆通行费对应专项债务收入安排的支出</t>
  </si>
  <si>
    <t>21473</t>
  </si>
  <si>
    <t xml:space="preserve">   港口建设费对应专项债务收入安排的支出</t>
  </si>
  <si>
    <t>七、资源勘探工业信息等支出</t>
  </si>
  <si>
    <t>21562</t>
  </si>
  <si>
    <t xml:space="preserve">   农网还贷资金支出</t>
  </si>
  <si>
    <t>八、其他支出</t>
  </si>
  <si>
    <t>22904</t>
  </si>
  <si>
    <t xml:space="preserve">   其他政府性基金及对应专项债务收入安排的支出</t>
  </si>
  <si>
    <t>22908</t>
  </si>
  <si>
    <t xml:space="preserve">   彩票发行销售机构业务费安排的支出</t>
  </si>
  <si>
    <t>22960</t>
  </si>
  <si>
    <t xml:space="preserve">   彩票公益金安排的支出</t>
  </si>
  <si>
    <t>九、债务付息支出</t>
  </si>
  <si>
    <t>十、债务发行费用支出</t>
  </si>
  <si>
    <t>234</t>
  </si>
  <si>
    <t>十一、抗疫特别国债安排的支出</t>
  </si>
  <si>
    <t>支出合计</t>
  </si>
  <si>
    <t>表九</t>
  </si>
  <si>
    <t>2021年政府性基金预算收支表</t>
  </si>
  <si>
    <t>收入</t>
  </si>
  <si>
    <t>支出</t>
  </si>
  <si>
    <t xml:space="preserve">    大中型水库移民后期扶持基金支出</t>
  </si>
  <si>
    <t xml:space="preserve">    小型水库移民扶助基金安排的支出</t>
  </si>
  <si>
    <t xml:space="preserve">    小型水库移民扶助基金对应专项债务收入安排的支出</t>
  </si>
  <si>
    <t xml:space="preserve">    可再生能源电价附加收入安排的支出</t>
  </si>
  <si>
    <t xml:space="preserve">    废弃电器电子产品处理基金支出</t>
  </si>
  <si>
    <t xml:space="preserve">    国有土地使用权出让收入安排的支出</t>
  </si>
  <si>
    <t xml:space="preserve">    国有土地收益基金安排的支出</t>
  </si>
  <si>
    <t xml:space="preserve">    农业土地开发资金安排的支出</t>
  </si>
  <si>
    <t xml:space="preserve">    城市基础设施配套费安排的支出</t>
  </si>
  <si>
    <t xml:space="preserve">    污水处理费安排的支出</t>
  </si>
  <si>
    <t xml:space="preserve">    土地储备专项债券收入安排的支出</t>
  </si>
  <si>
    <t xml:space="preserve">    棚户区改造专项债券收入安排的支出</t>
  </si>
  <si>
    <t xml:space="preserve">    城市基础设施配套费对应专项债务收入安排的支出</t>
  </si>
  <si>
    <t xml:space="preserve">    污水处理费对应专项债务收入安排的支出</t>
  </si>
  <si>
    <t xml:space="preserve">    国有土地使用权出让收入对应专项债务收入安排的支出</t>
  </si>
  <si>
    <t xml:space="preserve">    大中型水库库区基金安排的支出</t>
  </si>
  <si>
    <t xml:space="preserve">    三峡水库库区基金支出</t>
  </si>
  <si>
    <t xml:space="preserve">    国家重大水利工程建设基金安排的支出</t>
  </si>
  <si>
    <t xml:space="preserve">    大中型水库库区基金对应专项债务收入安排的支出</t>
  </si>
  <si>
    <t xml:space="preserve">    国家重大水利工程建设基金对应专项债务收入安排的支出</t>
  </si>
  <si>
    <t xml:space="preserve">    海南省高等级公路车辆通行附加费安排的支出</t>
  </si>
  <si>
    <t xml:space="preserve">    车辆通行费安排的支出</t>
  </si>
  <si>
    <t xml:space="preserve">    港口建设费安排的支出</t>
  </si>
  <si>
    <t xml:space="preserve">    铁路建设基金支出</t>
  </si>
  <si>
    <t xml:space="preserve">    船舶油污损害赔偿基金支出</t>
  </si>
  <si>
    <t xml:space="preserve">    民航发展基金支出</t>
  </si>
  <si>
    <t xml:space="preserve">    海南省高等级公路车辆通行附加费对应专项债务收入安排的支出</t>
  </si>
  <si>
    <t xml:space="preserve">    政府收费公路专项债券收入安排的支出</t>
  </si>
  <si>
    <t xml:space="preserve">    车辆通行费对应专项债务收入安排的支出</t>
  </si>
  <si>
    <t xml:space="preserve">    港口建设费对应专项债务收入安排的支出</t>
  </si>
  <si>
    <t xml:space="preserve">    农网还贷资金支出</t>
  </si>
  <si>
    <t xml:space="preserve">    其他政府性基金及对应专项债务收入安排的支出</t>
  </si>
  <si>
    <t xml:space="preserve">    彩票发行销售机构业务费安排的支出</t>
  </si>
  <si>
    <t xml:space="preserve">    彩票公益金安排的支出</t>
  </si>
  <si>
    <t xml:space="preserve">    基础设施建设</t>
  </si>
  <si>
    <t xml:space="preserve">    抗疫相关支出</t>
  </si>
  <si>
    <t xml:space="preserve">  政府性基金转移收入</t>
  </si>
  <si>
    <t xml:space="preserve">  政府性基金转移支付</t>
  </si>
  <si>
    <t xml:space="preserve">    政府性基金补助收入</t>
  </si>
  <si>
    <t xml:space="preserve">    政府性基金补助支出</t>
  </si>
  <si>
    <t xml:space="preserve">    政府性基金上解收入</t>
  </si>
  <si>
    <t xml:space="preserve">    政府性基金上解支出</t>
  </si>
  <si>
    <t xml:space="preserve"> 调出资金</t>
  </si>
  <si>
    <t xml:space="preserve"> 年终结余</t>
  </si>
  <si>
    <t xml:space="preserve">    其中：地方政府性基金调入专项收入</t>
  </si>
  <si>
    <t xml:space="preserve"> 地方政府专项债务还本支出</t>
  </si>
  <si>
    <t xml:space="preserve">  地方政府专项债务收入</t>
  </si>
  <si>
    <t xml:space="preserve"> 地方政府专项债务转贷支出</t>
  </si>
  <si>
    <t xml:space="preserve">  地方政府专项债务转贷收入</t>
  </si>
  <si>
    <t>表十</t>
  </si>
  <si>
    <t>2021年政府性基金预算收支明细表</t>
  </si>
  <si>
    <t>专款</t>
  </si>
  <si>
    <t>上年结余</t>
  </si>
  <si>
    <t>2070701</t>
  </si>
  <si>
    <t xml:space="preserve">      资助国产影片放映</t>
  </si>
  <si>
    <t>2070702</t>
  </si>
  <si>
    <t xml:space="preserve">      资助影院建设</t>
  </si>
  <si>
    <t>2070703</t>
  </si>
  <si>
    <t xml:space="preserve">      资助少数民族语电影译制</t>
  </si>
  <si>
    <t>2070704</t>
  </si>
  <si>
    <t xml:space="preserve">      购买农村电影公益性放映版权服务</t>
  </si>
  <si>
    <t>2070799</t>
  </si>
  <si>
    <t xml:space="preserve">      其他国家电影事业发展专项资金支出</t>
  </si>
  <si>
    <t xml:space="preserve">  土地出让价款收入</t>
  </si>
  <si>
    <t xml:space="preserve">  补缴的土地价款</t>
  </si>
  <si>
    <t>2070901</t>
  </si>
  <si>
    <t xml:space="preserve">      宣传促销</t>
  </si>
  <si>
    <t xml:space="preserve">  划拨土地收入</t>
  </si>
  <si>
    <t>2070902</t>
  </si>
  <si>
    <t xml:space="preserve">      行业规划</t>
  </si>
  <si>
    <t xml:space="preserve">  缴纳新增建设用地土地有偿使用费</t>
  </si>
  <si>
    <t>2070903</t>
  </si>
  <si>
    <t xml:space="preserve">      旅游事业补助</t>
  </si>
  <si>
    <t xml:space="preserve">  其他土地出让收入</t>
  </si>
  <si>
    <t>2070904</t>
  </si>
  <si>
    <t xml:space="preserve">      地方旅游开发项目补助</t>
  </si>
  <si>
    <t>2070999</t>
  </si>
  <si>
    <t xml:space="preserve">      其他旅游发展基金支出 </t>
  </si>
  <si>
    <t xml:space="preserve">  福利彩票公益金收入</t>
  </si>
  <si>
    <t>2071001</t>
  </si>
  <si>
    <t xml:space="preserve">      资助城市影院</t>
  </si>
  <si>
    <t xml:space="preserve">  体育彩票公益金收入</t>
  </si>
  <si>
    <t>2071099</t>
  </si>
  <si>
    <t xml:space="preserve">      其他国家电影事业发展专项资金对应专项债务收入支出</t>
  </si>
  <si>
    <t>2082201</t>
  </si>
  <si>
    <t xml:space="preserve">      移民补助</t>
  </si>
  <si>
    <t>2082202</t>
  </si>
  <si>
    <t xml:space="preserve">      基础设施建设和经济发展</t>
  </si>
  <si>
    <t>2082299</t>
  </si>
  <si>
    <t xml:space="preserve">      其他大中型水库移民后期扶持基金支出</t>
  </si>
  <si>
    <t xml:space="preserve">  福利彩票销售机构的业务费用</t>
  </si>
  <si>
    <t>2082301</t>
  </si>
  <si>
    <t xml:space="preserve">  体育彩票销售机构的业务费用</t>
  </si>
  <si>
    <t>2082302</t>
  </si>
  <si>
    <t xml:space="preserve">  彩票兑奖周转金</t>
  </si>
  <si>
    <t>2082399</t>
  </si>
  <si>
    <t xml:space="preserve">      其他小型水库移民扶助基金支出</t>
  </si>
  <si>
    <t xml:space="preserve">  彩票发行销售风险基金</t>
  </si>
  <si>
    <t xml:space="preserve">  彩票市场调控资金收入</t>
  </si>
  <si>
    <t>2082901</t>
  </si>
  <si>
    <t>2082999</t>
  </si>
  <si>
    <t xml:space="preserve">      其他小型水库移民扶助基金对应专项债务收入安排的支出</t>
  </si>
  <si>
    <t>2116001</t>
  </si>
  <si>
    <t xml:space="preserve">      风力发电补助</t>
  </si>
  <si>
    <t>2116002</t>
  </si>
  <si>
    <t xml:space="preserve">      太阳能发电补助</t>
  </si>
  <si>
    <t>2116003</t>
  </si>
  <si>
    <t xml:space="preserve">      生物质能发电补助</t>
  </si>
  <si>
    <t>2116099</t>
  </si>
  <si>
    <t xml:space="preserve">      其他可再生能源电价附加收入安排的支出</t>
  </si>
  <si>
    <t>2116101</t>
  </si>
  <si>
    <t xml:space="preserve">      回收处理费用补贴</t>
  </si>
  <si>
    <t>2116102</t>
  </si>
  <si>
    <t xml:space="preserve">      信息系统建设</t>
  </si>
  <si>
    <t>2116103</t>
  </si>
  <si>
    <t xml:space="preserve">      基金征管经费</t>
  </si>
  <si>
    <t>2116104</t>
  </si>
  <si>
    <t xml:space="preserve">      其他废弃电器电子产品处理基金支出</t>
  </si>
  <si>
    <t>2120801</t>
  </si>
  <si>
    <t xml:space="preserve">      征地和拆迁补偿支出</t>
  </si>
  <si>
    <t>2120802</t>
  </si>
  <si>
    <t xml:space="preserve">      土地开发支出</t>
  </si>
  <si>
    <t>2120803</t>
  </si>
  <si>
    <t xml:space="preserve">      城市建设支出</t>
  </si>
  <si>
    <t>2120804</t>
  </si>
  <si>
    <t xml:space="preserve">      农村基础设施建设支出</t>
  </si>
  <si>
    <t>2120805</t>
  </si>
  <si>
    <t xml:space="preserve">      补助被征地农民支出</t>
  </si>
  <si>
    <t>2120806</t>
  </si>
  <si>
    <t xml:space="preserve">      土地出让业务支出</t>
  </si>
  <si>
    <t>2120807</t>
  </si>
  <si>
    <t xml:space="preserve">      廉租住房支出</t>
  </si>
  <si>
    <t>2120809</t>
  </si>
  <si>
    <t xml:space="preserve">      支付破产或改制企业职工安置费</t>
  </si>
  <si>
    <t>2120810</t>
  </si>
  <si>
    <t xml:space="preserve">      棚户区改造支出</t>
  </si>
  <si>
    <t>2120811</t>
  </si>
  <si>
    <t xml:space="preserve">      公共租赁住房支出</t>
  </si>
  <si>
    <t>2120813</t>
  </si>
  <si>
    <t>2120899</t>
  </si>
  <si>
    <t xml:space="preserve">      其他国有土地使用权出让收入安排的支出</t>
  </si>
  <si>
    <t>2121001</t>
  </si>
  <si>
    <t>2121002</t>
  </si>
  <si>
    <t>2121099</t>
  </si>
  <si>
    <t xml:space="preserve">      其他国有土地收益基金支出</t>
  </si>
  <si>
    <t>2121301</t>
  </si>
  <si>
    <t xml:space="preserve">      城市公共设施</t>
  </si>
  <si>
    <t>2121302</t>
  </si>
  <si>
    <t xml:space="preserve">      城市环境卫生</t>
  </si>
  <si>
    <t>2121303</t>
  </si>
  <si>
    <t xml:space="preserve">      公有房屋</t>
  </si>
  <si>
    <t>2121304</t>
  </si>
  <si>
    <t xml:space="preserve">      城市防洪</t>
  </si>
  <si>
    <t>2121399</t>
  </si>
  <si>
    <t xml:space="preserve">      其他城市基础设施配套费安排的支出</t>
  </si>
  <si>
    <t xml:space="preserve">    污水处理费收入安排的支出</t>
  </si>
  <si>
    <t>2121401</t>
  </si>
  <si>
    <t xml:space="preserve">      污水处理设施建设和运营</t>
  </si>
  <si>
    <t>2121402</t>
  </si>
  <si>
    <t xml:space="preserve">      代征手续费</t>
  </si>
  <si>
    <t>2121499</t>
  </si>
  <si>
    <t xml:space="preserve">      其他污水处理费安排的支出</t>
  </si>
  <si>
    <t>2121501</t>
  </si>
  <si>
    <t>2121502</t>
  </si>
  <si>
    <t>2121599</t>
  </si>
  <si>
    <t xml:space="preserve">      其他土地储备专项债券收入安排的支出</t>
  </si>
  <si>
    <t>2121601</t>
  </si>
  <si>
    <t>2121602</t>
  </si>
  <si>
    <t>2121699</t>
  </si>
  <si>
    <t xml:space="preserve">      其他棚户区改造专项债券收入安排的支出</t>
  </si>
  <si>
    <t>2121701</t>
  </si>
  <si>
    <t>2121702</t>
  </si>
  <si>
    <t>2121703</t>
  </si>
  <si>
    <t>2121704</t>
  </si>
  <si>
    <t>2121799</t>
  </si>
  <si>
    <t xml:space="preserve">      其他城市基础设施配套费对应专项债务收入安排的支出</t>
  </si>
  <si>
    <t>2121801</t>
  </si>
  <si>
    <t>2121899</t>
  </si>
  <si>
    <t xml:space="preserve">      其他污水处理费对应专项债务收入安排的支出</t>
  </si>
  <si>
    <t>2121901</t>
  </si>
  <si>
    <t>2121902</t>
  </si>
  <si>
    <t>2121903</t>
  </si>
  <si>
    <t>2121904</t>
  </si>
  <si>
    <t>2121905</t>
  </si>
  <si>
    <t>2121906</t>
  </si>
  <si>
    <t>2121907</t>
  </si>
  <si>
    <t>2121999</t>
  </si>
  <si>
    <t xml:space="preserve">      其他国有土地使用权出让收入对应专项债务收入安排的支出</t>
  </si>
  <si>
    <t>2136601</t>
  </si>
  <si>
    <t>2136602</t>
  </si>
  <si>
    <t xml:space="preserve">      解决移民遗留问题</t>
  </si>
  <si>
    <t>2136603</t>
  </si>
  <si>
    <t xml:space="preserve">      库区防护工程维护</t>
  </si>
  <si>
    <t>2136699</t>
  </si>
  <si>
    <t xml:space="preserve">      其他大中型水库库区基金支出</t>
  </si>
  <si>
    <t>2136701</t>
  </si>
  <si>
    <t>2136702</t>
  </si>
  <si>
    <t>2136703</t>
  </si>
  <si>
    <t xml:space="preserve">      库区维护和管理</t>
  </si>
  <si>
    <t>2136799</t>
  </si>
  <si>
    <t xml:space="preserve">      其他三峡水库库区基金支出</t>
  </si>
  <si>
    <t>2136901</t>
  </si>
  <si>
    <t>2136902</t>
  </si>
  <si>
    <t xml:space="preserve">      三峡后续工作</t>
  </si>
  <si>
    <t>2136903</t>
  </si>
  <si>
    <t xml:space="preserve">      地方重大水利工程建设</t>
  </si>
  <si>
    <t>2136999</t>
  </si>
  <si>
    <t xml:space="preserve">      其他重大水利工程建设基金支出</t>
  </si>
  <si>
    <t>2146001</t>
  </si>
  <si>
    <t>2146002</t>
  </si>
  <si>
    <t>2146003</t>
  </si>
  <si>
    <t xml:space="preserve">      公路还贷</t>
  </si>
  <si>
    <t>2146099</t>
  </si>
  <si>
    <t xml:space="preserve">      其他海南省高等级公路车辆通行附加费安排的支出</t>
  </si>
  <si>
    <t>2146201</t>
  </si>
  <si>
    <t>2146202</t>
  </si>
  <si>
    <t xml:space="preserve">      政府还贷公路养护</t>
  </si>
  <si>
    <t>2146203</t>
  </si>
  <si>
    <t xml:space="preserve">      政府还贷公路管理</t>
  </si>
  <si>
    <t>2146299</t>
  </si>
  <si>
    <t xml:space="preserve">      其他车辆通行费安排的支出</t>
  </si>
  <si>
    <t>2146301</t>
  </si>
  <si>
    <t>2146302</t>
  </si>
  <si>
    <t xml:space="preserve">      航道建设和维护</t>
  </si>
  <si>
    <t>2146303</t>
  </si>
  <si>
    <t xml:space="preserve">      航运保障系统建设</t>
  </si>
  <si>
    <t>2146399</t>
  </si>
  <si>
    <t xml:space="preserve">      其他港口建设费安排的支出</t>
  </si>
  <si>
    <t>2146401</t>
  </si>
  <si>
    <t xml:space="preserve">      铁路建设投资</t>
  </si>
  <si>
    <t>2146402</t>
  </si>
  <si>
    <t xml:space="preserve">      购置铁路机车车辆</t>
  </si>
  <si>
    <t>2146403</t>
  </si>
  <si>
    <t xml:space="preserve">      铁路还贷</t>
  </si>
  <si>
    <t>2146404</t>
  </si>
  <si>
    <t xml:space="preserve">      建设项目铺底资金</t>
  </si>
  <si>
    <t>2146405</t>
  </si>
  <si>
    <t xml:space="preserve">      勘测设计</t>
  </si>
  <si>
    <t>2146406</t>
  </si>
  <si>
    <t xml:space="preserve">      注册资本金</t>
  </si>
  <si>
    <t>2146407</t>
  </si>
  <si>
    <t xml:space="preserve">      周转资金</t>
  </si>
  <si>
    <t>2146499</t>
  </si>
  <si>
    <t xml:space="preserve">      其他铁路建设基金支出</t>
  </si>
  <si>
    <t>2146801</t>
  </si>
  <si>
    <t xml:space="preserve">      应急处置费用</t>
  </si>
  <si>
    <t>2146802</t>
  </si>
  <si>
    <t xml:space="preserve">      控制清除污染</t>
  </si>
  <si>
    <t>2146803</t>
  </si>
  <si>
    <t xml:space="preserve">      损失补偿</t>
  </si>
  <si>
    <t>2146804</t>
  </si>
  <si>
    <t xml:space="preserve">      生态恢复</t>
  </si>
  <si>
    <t>2146805</t>
  </si>
  <si>
    <t xml:space="preserve">      监视监测</t>
  </si>
  <si>
    <t>2146899</t>
  </si>
  <si>
    <t xml:space="preserve">      其他船舶油污损害赔偿基金支出</t>
  </si>
  <si>
    <t>2146901</t>
  </si>
  <si>
    <t xml:space="preserve">      民航机场建设</t>
  </si>
  <si>
    <t>2146902</t>
  </si>
  <si>
    <t>2146903</t>
  </si>
  <si>
    <t xml:space="preserve">      民航安全</t>
  </si>
  <si>
    <t>2146904</t>
  </si>
  <si>
    <t xml:space="preserve">      航线和机场补贴</t>
  </si>
  <si>
    <t>2146906</t>
  </si>
  <si>
    <t xml:space="preserve">      民航节能减排</t>
  </si>
  <si>
    <t>2146907</t>
  </si>
  <si>
    <t xml:space="preserve">      通用航空发展</t>
  </si>
  <si>
    <t>2146908</t>
  </si>
  <si>
    <t xml:space="preserve">      征管经费</t>
  </si>
  <si>
    <t>2146999</t>
  </si>
  <si>
    <t xml:space="preserve">      其他民航发展基金支出</t>
  </si>
  <si>
    <t>2147001</t>
  </si>
  <si>
    <t>2147099</t>
  </si>
  <si>
    <t xml:space="preserve">      其他海南省高等级公路车辆通行附加费对应专项债务收入安排的支出</t>
  </si>
  <si>
    <t>2147101</t>
  </si>
  <si>
    <t>2147199</t>
  </si>
  <si>
    <t xml:space="preserve">      其他政府收费公路专项债券收入安排的支出</t>
  </si>
  <si>
    <t>2147301</t>
  </si>
  <si>
    <t>2147303</t>
  </si>
  <si>
    <t>2147399</t>
  </si>
  <si>
    <t xml:space="preserve">      其他港口建设费对应专项债务收入安排的支出</t>
  </si>
  <si>
    <t>2156202</t>
  </si>
  <si>
    <t xml:space="preserve">      地方农网还贷资金支出</t>
  </si>
  <si>
    <t>2156299</t>
  </si>
  <si>
    <t xml:space="preserve">      其他农网还贷资金支出</t>
  </si>
  <si>
    <t>2290401</t>
  </si>
  <si>
    <t xml:space="preserve">      其他政府性基金安排的支出</t>
  </si>
  <si>
    <t>2290402</t>
  </si>
  <si>
    <t xml:space="preserve">      其他地方自行试点项目收益专项债券收入安排的支出</t>
  </si>
  <si>
    <t>2290403</t>
  </si>
  <si>
    <t xml:space="preserve">      其他政府性基金债务收入安排的支出</t>
  </si>
  <si>
    <t>2290802</t>
  </si>
  <si>
    <t xml:space="preserve">      福利彩票发行机构的业务费支出</t>
  </si>
  <si>
    <t>2290803</t>
  </si>
  <si>
    <t xml:space="preserve">      体育彩票发行机构的业务费支出</t>
  </si>
  <si>
    <t>2290804</t>
  </si>
  <si>
    <t xml:space="preserve">      福利彩票销售机构的业务费支出</t>
  </si>
  <si>
    <t>2290805</t>
  </si>
  <si>
    <t xml:space="preserve">      体育彩票销售机构的业务费支出</t>
  </si>
  <si>
    <t>2290806</t>
  </si>
  <si>
    <t xml:space="preserve">      彩票兑奖周转金支出</t>
  </si>
  <si>
    <t>2290807</t>
  </si>
  <si>
    <t xml:space="preserve">      彩票发行销售风险基金支出</t>
  </si>
  <si>
    <t>2290808</t>
  </si>
  <si>
    <t xml:space="preserve">      彩票市场调控资金支出</t>
  </si>
  <si>
    <t>2290899</t>
  </si>
  <si>
    <t xml:space="preserve">      其他彩票发行销售机构业务费安排的支出</t>
  </si>
  <si>
    <t>2296002</t>
  </si>
  <si>
    <t xml:space="preserve">      用于社会福利的彩票公益金支出</t>
  </si>
  <si>
    <t>2296003</t>
  </si>
  <si>
    <t xml:space="preserve">      用于体育事业的彩票公益金支出</t>
  </si>
  <si>
    <t>2296004</t>
  </si>
  <si>
    <t xml:space="preserve">      用于教育事业的彩票公益金支出</t>
  </si>
  <si>
    <t>2296005</t>
  </si>
  <si>
    <t xml:space="preserve">      用于红十字事业的彩票公益金支出</t>
  </si>
  <si>
    <t>2296006</t>
  </si>
  <si>
    <t xml:space="preserve">      用于残疾人事业的彩票公益金支出</t>
  </si>
  <si>
    <t>2296010</t>
  </si>
  <si>
    <t xml:space="preserve">      用于文化事业的彩票公益金支出</t>
  </si>
  <si>
    <t>2296011</t>
  </si>
  <si>
    <t xml:space="preserve">      用于扶贫的彩票公益金支出</t>
  </si>
  <si>
    <t>2296012</t>
  </si>
  <si>
    <t xml:space="preserve">      用于法律援助的彩票公益金支出</t>
  </si>
  <si>
    <t>2296013</t>
  </si>
  <si>
    <t xml:space="preserve">      用于城乡医疗救助的的彩票公益金支出</t>
  </si>
  <si>
    <t>2296099</t>
  </si>
  <si>
    <t xml:space="preserve">      用于其他社会公益事业的彩票公益金支出</t>
  </si>
  <si>
    <t>2320401</t>
  </si>
  <si>
    <t xml:space="preserve">      海南省高等级公路车辆通行附加费债务付息支出</t>
  </si>
  <si>
    <t>2320402</t>
  </si>
  <si>
    <t xml:space="preserve">      港口建设费债务付息支出</t>
  </si>
  <si>
    <t>2320405</t>
  </si>
  <si>
    <t xml:space="preserve">      国家电影事业发展专项资金债务付息支出</t>
  </si>
  <si>
    <t>2320411</t>
  </si>
  <si>
    <t xml:space="preserve">      国有土地使用权出让金债务付息支出</t>
  </si>
  <si>
    <t>2320413</t>
  </si>
  <si>
    <t xml:space="preserve">      农业土地开发资金债务付息支出</t>
  </si>
  <si>
    <t>2320414</t>
  </si>
  <si>
    <t xml:space="preserve">      大中型水库库区基金债务付息支出</t>
  </si>
  <si>
    <t>2320416</t>
  </si>
  <si>
    <t xml:space="preserve">      城市基础设施配套费债务付息支出</t>
  </si>
  <si>
    <t>2320417</t>
  </si>
  <si>
    <t xml:space="preserve">      小型水库移民扶助基金债务付息支出</t>
  </si>
  <si>
    <t>2320418</t>
  </si>
  <si>
    <t xml:space="preserve">      国家重大水利工程建设基金债务付息支出</t>
  </si>
  <si>
    <t>2320419</t>
  </si>
  <si>
    <t xml:space="preserve">      车辆通行费债务付息支出</t>
  </si>
  <si>
    <t>2320420</t>
  </si>
  <si>
    <t xml:space="preserve">      污水处理费债务付息支出</t>
  </si>
  <si>
    <t>2320431</t>
  </si>
  <si>
    <t xml:space="preserve">      土地储备专项债券付息支出</t>
  </si>
  <si>
    <t>2320432</t>
  </si>
  <si>
    <t xml:space="preserve">      政府收费公路专项债券付息支出</t>
  </si>
  <si>
    <t>2320433</t>
  </si>
  <si>
    <t xml:space="preserve">      棚户区改造专项债券付息支出</t>
  </si>
  <si>
    <t>2320498</t>
  </si>
  <si>
    <t xml:space="preserve">      其他地方自行试点项目收益专项债券付息支出</t>
  </si>
  <si>
    <t>2320499</t>
  </si>
  <si>
    <t xml:space="preserve">      其他政府性基金债务付息支出</t>
  </si>
  <si>
    <t>2330401</t>
  </si>
  <si>
    <t xml:space="preserve">      海南省高等级公路车辆通行附加费债务发行费用支出</t>
  </si>
  <si>
    <t>2330402</t>
  </si>
  <si>
    <t xml:space="preserve">      港口建设费债务发行费用支出</t>
  </si>
  <si>
    <t>2330405</t>
  </si>
  <si>
    <t xml:space="preserve">      国家电影事业发展专项资金债务发行费用支出</t>
  </si>
  <si>
    <t>2330411</t>
  </si>
  <si>
    <t xml:space="preserve">      国有土地使用权出让金债务发行费用支出</t>
  </si>
  <si>
    <t>2330413</t>
  </si>
  <si>
    <t xml:space="preserve">      农业土地开发资金债务发行费用支出</t>
  </si>
  <si>
    <t>2330414</t>
  </si>
  <si>
    <t xml:space="preserve">      大中型水库库区基金债务发行费用支出</t>
  </si>
  <si>
    <t>2330416</t>
  </si>
  <si>
    <t xml:space="preserve">      城市基础设施配套费债务发行费用支出</t>
  </si>
  <si>
    <t>2330417</t>
  </si>
  <si>
    <t xml:space="preserve">      小型水库移民扶助基金债务发行费用支出</t>
  </si>
  <si>
    <t>2330418</t>
  </si>
  <si>
    <t xml:space="preserve">      国家重大水利工程建设基金债务发行费用支出</t>
  </si>
  <si>
    <t>2330419</t>
  </si>
  <si>
    <t xml:space="preserve">      车辆通行费债务发行费用支出</t>
  </si>
  <si>
    <t>2330420</t>
  </si>
  <si>
    <t xml:space="preserve">      污水处理费债务发行费用支出</t>
  </si>
  <si>
    <t>2330431</t>
  </si>
  <si>
    <t xml:space="preserve">      土地储备专项债券发行费用支出</t>
  </si>
  <si>
    <t>2330432</t>
  </si>
  <si>
    <t xml:space="preserve">      政府收费公路专项债券发行费用支出</t>
  </si>
  <si>
    <t>2330433</t>
  </si>
  <si>
    <t xml:space="preserve">      棚户区改造专项债券发行费用支出</t>
  </si>
  <si>
    <t>2330498</t>
  </si>
  <si>
    <t xml:space="preserve">      其他地方自行试点项目收益专项债务发行费用支出</t>
  </si>
  <si>
    <t>2330499</t>
  </si>
  <si>
    <t xml:space="preserve">      其他政府性基金债务发行费用支出</t>
  </si>
  <si>
    <t>23401</t>
  </si>
  <si>
    <t>2340101</t>
  </si>
  <si>
    <t xml:space="preserve">      公共卫生体系建设</t>
  </si>
  <si>
    <t>2340102</t>
  </si>
  <si>
    <t xml:space="preserve">      重大疫情防控救治体系建设</t>
  </si>
  <si>
    <t>2340103</t>
  </si>
  <si>
    <t xml:space="preserve">      粮食安全</t>
  </si>
  <si>
    <t>2340104</t>
  </si>
  <si>
    <t xml:space="preserve">      能源安全</t>
  </si>
  <si>
    <t>2340105</t>
  </si>
  <si>
    <t xml:space="preserve">      应急物资保障</t>
  </si>
  <si>
    <t>2340106</t>
  </si>
  <si>
    <t xml:space="preserve">      产业链改造升级</t>
  </si>
  <si>
    <t>2340107</t>
  </si>
  <si>
    <t xml:space="preserve">      城镇老旧小区改造</t>
  </si>
  <si>
    <t>2340108</t>
  </si>
  <si>
    <t xml:space="preserve">      生态环境治理</t>
  </si>
  <si>
    <t>2340109</t>
  </si>
  <si>
    <t xml:space="preserve">      交通基础设施建设</t>
  </si>
  <si>
    <t>2340110</t>
  </si>
  <si>
    <t xml:space="preserve">      市政设施建设</t>
  </si>
  <si>
    <t>2340111</t>
  </si>
  <si>
    <t xml:space="preserve">      重大区域规划基础设施建设</t>
  </si>
  <si>
    <t>2340199</t>
  </si>
  <si>
    <t xml:space="preserve">      其他基础设施建设</t>
  </si>
  <si>
    <t>23402</t>
  </si>
  <si>
    <t>2340201</t>
  </si>
  <si>
    <t>2340202</t>
  </si>
  <si>
    <t>2340203</t>
  </si>
  <si>
    <t>2340204</t>
  </si>
  <si>
    <t xml:space="preserve">      援企稳岗补贴</t>
  </si>
  <si>
    <t>2340205</t>
  </si>
  <si>
    <t xml:space="preserve">      困难群众基本生活补助</t>
  </si>
  <si>
    <t>2340299</t>
  </si>
  <si>
    <t xml:space="preserve">      其他抗疫相关支出</t>
  </si>
  <si>
    <t>支  出  合  计</t>
  </si>
  <si>
    <t>支  出  总  计</t>
  </si>
  <si>
    <t>表十一</t>
  </si>
  <si>
    <t>2021年全市国有资本经营收入表</t>
  </si>
  <si>
    <t>科目名称</t>
  </si>
  <si>
    <t>行次</t>
  </si>
  <si>
    <t>预算数为执行数的%</t>
  </si>
  <si>
    <t>地市级及以下</t>
  </si>
  <si>
    <t>栏次</t>
  </si>
  <si>
    <t>1030601</t>
  </si>
  <si>
    <t>一、利润收入</t>
  </si>
  <si>
    <t>1</t>
  </si>
  <si>
    <t>103060103</t>
  </si>
  <si>
    <t xml:space="preserve">    烟草企业利润收入</t>
  </si>
  <si>
    <t>2</t>
  </si>
  <si>
    <t>103060104</t>
  </si>
  <si>
    <t xml:space="preserve">    石油石化企业利润收入</t>
  </si>
  <si>
    <t>3</t>
  </si>
  <si>
    <t>103060105</t>
  </si>
  <si>
    <t xml:space="preserve">    电力企业利润收入</t>
  </si>
  <si>
    <t>4</t>
  </si>
  <si>
    <t>103060106</t>
  </si>
  <si>
    <t xml:space="preserve">    电信企业利润收入</t>
  </si>
  <si>
    <t>5</t>
  </si>
  <si>
    <t>103060107</t>
  </si>
  <si>
    <t xml:space="preserve">    煤炭企业利润收入</t>
  </si>
  <si>
    <t>6</t>
  </si>
  <si>
    <t>103060108</t>
  </si>
  <si>
    <t xml:space="preserve">    有色冶金采掘企业利润收入</t>
  </si>
  <si>
    <t>7</t>
  </si>
  <si>
    <t>103060109</t>
  </si>
  <si>
    <t xml:space="preserve">    钢铁企业利润收入</t>
  </si>
  <si>
    <t>8</t>
  </si>
  <si>
    <t>103060112</t>
  </si>
  <si>
    <t xml:space="preserve">    化工企业利润收入</t>
  </si>
  <si>
    <t>9</t>
  </si>
  <si>
    <t>103060113</t>
  </si>
  <si>
    <t xml:space="preserve">    运输企业利润收入</t>
  </si>
  <si>
    <t>10</t>
  </si>
  <si>
    <t>103060114</t>
  </si>
  <si>
    <t xml:space="preserve">    电子企业利润收入</t>
  </si>
  <si>
    <t>11</t>
  </si>
  <si>
    <t>103060115</t>
  </si>
  <si>
    <t xml:space="preserve">    机械企业利润收入</t>
  </si>
  <si>
    <t>12</t>
  </si>
  <si>
    <t>103060116</t>
  </si>
  <si>
    <t xml:space="preserve">    投资服务企业利润收入</t>
  </si>
  <si>
    <t>13</t>
  </si>
  <si>
    <t>103060117</t>
  </si>
  <si>
    <t xml:space="preserve">    纺织轻工企业利润收入</t>
  </si>
  <si>
    <t>14</t>
  </si>
  <si>
    <t>103060118</t>
  </si>
  <si>
    <t xml:space="preserve">    贸易企业利润收入</t>
  </si>
  <si>
    <t>15</t>
  </si>
  <si>
    <t>103060119</t>
  </si>
  <si>
    <t xml:space="preserve">    建筑施工企业利润收入</t>
  </si>
  <si>
    <t>16</t>
  </si>
  <si>
    <t>103060120</t>
  </si>
  <si>
    <t xml:space="preserve">    房地产企业利润收入</t>
  </si>
  <si>
    <t>17</t>
  </si>
  <si>
    <t>103060121</t>
  </si>
  <si>
    <t xml:space="preserve">    建材企业利润收入</t>
  </si>
  <si>
    <t>18</t>
  </si>
  <si>
    <t>103060122</t>
  </si>
  <si>
    <t xml:space="preserve">    境外企业利润收入</t>
  </si>
  <si>
    <t>19</t>
  </si>
  <si>
    <t>103060123</t>
  </si>
  <si>
    <t xml:space="preserve">    对外合作企业利润收入</t>
  </si>
  <si>
    <t>20</t>
  </si>
  <si>
    <t>103060124</t>
  </si>
  <si>
    <t xml:space="preserve">    医药企业利润收入</t>
  </si>
  <si>
    <t>21</t>
  </si>
  <si>
    <t>103060125</t>
  </si>
  <si>
    <t xml:space="preserve">    农林牧渔企业利润收入</t>
  </si>
  <si>
    <t>22</t>
  </si>
  <si>
    <t>103060126</t>
  </si>
  <si>
    <t xml:space="preserve">    邮政企业利润收入</t>
  </si>
  <si>
    <t>23</t>
  </si>
  <si>
    <t>103060127</t>
  </si>
  <si>
    <t xml:space="preserve">    军工企业利润收入</t>
  </si>
  <si>
    <t>24</t>
  </si>
  <si>
    <t>103060128</t>
  </si>
  <si>
    <t xml:space="preserve">    转制科研院所利润收入</t>
  </si>
  <si>
    <t>25</t>
  </si>
  <si>
    <t>103060129</t>
  </si>
  <si>
    <t xml:space="preserve">    地质勘查企业利润收入</t>
  </si>
  <si>
    <t>26</t>
  </si>
  <si>
    <t>103060130</t>
  </si>
  <si>
    <t xml:space="preserve">    卫生体育福利企业利润收入</t>
  </si>
  <si>
    <t>27</t>
  </si>
  <si>
    <t>103060131</t>
  </si>
  <si>
    <t xml:space="preserve">    教育文化广播企业利润收入</t>
  </si>
  <si>
    <t>28</t>
  </si>
  <si>
    <t>103060132</t>
  </si>
  <si>
    <t xml:space="preserve">    科学研究企业利润收入</t>
  </si>
  <si>
    <t>29</t>
  </si>
  <si>
    <t>103060133</t>
  </si>
  <si>
    <t xml:space="preserve">    机关社团所属企业利润收入</t>
  </si>
  <si>
    <t>30</t>
  </si>
  <si>
    <t>103060134</t>
  </si>
  <si>
    <t xml:space="preserve">    金融企业利润收入（国资预算）</t>
  </si>
  <si>
    <t>31</t>
  </si>
  <si>
    <t>103060198</t>
  </si>
  <si>
    <t xml:space="preserve">    其他国有资本经营预算企业利润收入</t>
  </si>
  <si>
    <t>32</t>
  </si>
  <si>
    <t>1030602</t>
  </si>
  <si>
    <t>二、股利、股息收入</t>
  </si>
  <si>
    <t>33</t>
  </si>
  <si>
    <t>103060202</t>
  </si>
  <si>
    <t xml:space="preserve">    国有控股公司股利、股息收入</t>
  </si>
  <si>
    <t>34</t>
  </si>
  <si>
    <t>103060203</t>
  </si>
  <si>
    <t xml:space="preserve">    国有参股公司股利、股息收入</t>
  </si>
  <si>
    <t>35</t>
  </si>
  <si>
    <t>103060204</t>
  </si>
  <si>
    <t xml:space="preserve">    金融企业股利、股息收入（国资预算）</t>
  </si>
  <si>
    <t>36</t>
  </si>
  <si>
    <t>103060298</t>
  </si>
  <si>
    <t xml:space="preserve">    其他国有资本经营预算企业股利、股息收入</t>
  </si>
  <si>
    <t>37</t>
  </si>
  <si>
    <t>1030603</t>
  </si>
  <si>
    <t>三、产权转让收入</t>
  </si>
  <si>
    <t>38</t>
  </si>
  <si>
    <t>103060301</t>
  </si>
  <si>
    <t xml:space="preserve">    国有股减持收入</t>
  </si>
  <si>
    <t>39</t>
  </si>
  <si>
    <t>103060304</t>
  </si>
  <si>
    <t xml:space="preserve">    国有股权、股份转让收入</t>
  </si>
  <si>
    <t>40</t>
  </si>
  <si>
    <t>103060305</t>
  </si>
  <si>
    <t xml:space="preserve">    国有独资企业产权转让收入</t>
  </si>
  <si>
    <t>41</t>
  </si>
  <si>
    <t>103060307</t>
  </si>
  <si>
    <t xml:space="preserve">    金融企业产权转让收入</t>
  </si>
  <si>
    <t>42</t>
  </si>
  <si>
    <t>103060398</t>
  </si>
  <si>
    <t xml:space="preserve">    其他国有资本经营预算企业产权转让收入</t>
  </si>
  <si>
    <t>43</t>
  </si>
  <si>
    <t>1030604</t>
  </si>
  <si>
    <t>四、清算收入</t>
  </si>
  <si>
    <t>44</t>
  </si>
  <si>
    <t>103060401</t>
  </si>
  <si>
    <t xml:space="preserve">    国有股权、股份清算收入</t>
  </si>
  <si>
    <t>45</t>
  </si>
  <si>
    <t>103060402</t>
  </si>
  <si>
    <t xml:space="preserve">    国有独资企业清算收入</t>
  </si>
  <si>
    <t>46</t>
  </si>
  <si>
    <t>103060498</t>
  </si>
  <si>
    <t xml:space="preserve">    其他国有资本经营预算企业清算收入</t>
  </si>
  <si>
    <t>47</t>
  </si>
  <si>
    <t>1030698</t>
  </si>
  <si>
    <t>五、其他国有资本经营预算收入</t>
  </si>
  <si>
    <t>48</t>
  </si>
  <si>
    <t>49</t>
  </si>
  <si>
    <t>国有资本经营预算转移支付收入</t>
  </si>
  <si>
    <t>50</t>
  </si>
  <si>
    <t xml:space="preserve">     其中：国有资本经营预算上级补助收入</t>
  </si>
  <si>
    <t>51</t>
  </si>
  <si>
    <t xml:space="preserve">           国有资本经营预算上解收入</t>
  </si>
  <si>
    <t>52</t>
  </si>
  <si>
    <t>上年结转收入</t>
  </si>
  <si>
    <t>53</t>
  </si>
  <si>
    <t>54</t>
  </si>
  <si>
    <t>表十二</t>
  </si>
  <si>
    <t>2021年全市国有资本经营支出表</t>
  </si>
  <si>
    <t>2021年预算数</t>
  </si>
  <si>
    <t>小计</t>
  </si>
  <si>
    <t>资本性支出</t>
  </si>
  <si>
    <t xml:space="preserve">费用性支出 </t>
  </si>
  <si>
    <t>省本级</t>
  </si>
  <si>
    <t>223</t>
  </si>
  <si>
    <t xml:space="preserve">国有资本经营预算支出 </t>
  </si>
  <si>
    <t>22301</t>
  </si>
  <si>
    <t xml:space="preserve">    解决历史遗留问题及改革成本支出</t>
  </si>
  <si>
    <t>2230101</t>
  </si>
  <si>
    <t xml:space="preserve">       厂办大集体改革支出</t>
  </si>
  <si>
    <t>2230102</t>
  </si>
  <si>
    <t xml:space="preserve">       “三供一业”移交补助支出</t>
  </si>
  <si>
    <t>2230103</t>
  </si>
  <si>
    <t xml:space="preserve">       国有企业办职教幼教补助支出</t>
  </si>
  <si>
    <t>2230104</t>
  </si>
  <si>
    <t xml:space="preserve">       国有企业办公共服务机构移交补助支出</t>
  </si>
  <si>
    <t>2230105</t>
  </si>
  <si>
    <t xml:space="preserve">       国有企业退休人员社会化管理补助支出</t>
  </si>
  <si>
    <t>2230106</t>
  </si>
  <si>
    <t xml:space="preserve">       国有企业棚户区改造支出</t>
  </si>
  <si>
    <t>2230107</t>
  </si>
  <si>
    <t xml:space="preserve">       国有企业改革成本支出</t>
  </si>
  <si>
    <t>2230108</t>
  </si>
  <si>
    <t xml:space="preserve">       离休干部医药费补助支出</t>
  </si>
  <si>
    <t>2230199</t>
  </si>
  <si>
    <t xml:space="preserve">       其他解决历史遗留问题及改革成本支出</t>
  </si>
  <si>
    <t>22302</t>
  </si>
  <si>
    <t xml:space="preserve">    国有企业资本金注入</t>
  </si>
  <si>
    <t>2230201</t>
  </si>
  <si>
    <t xml:space="preserve">       国有经济结构调整支出   </t>
  </si>
  <si>
    <t>2230202</t>
  </si>
  <si>
    <t xml:space="preserve">       公益性设施投资支出</t>
  </si>
  <si>
    <t>2230203</t>
  </si>
  <si>
    <t xml:space="preserve">       前瞻性战略性产业发展支出</t>
  </si>
  <si>
    <t>2230204</t>
  </si>
  <si>
    <t xml:space="preserve">       生态环境保护支出</t>
  </si>
  <si>
    <t>2230205</t>
  </si>
  <si>
    <t xml:space="preserve">       支持科技进步支出</t>
  </si>
  <si>
    <t>2230206</t>
  </si>
  <si>
    <t xml:space="preserve">       保障国家经济安全支出</t>
  </si>
  <si>
    <t>2230207</t>
  </si>
  <si>
    <t xml:space="preserve">       对外投资合作支出</t>
  </si>
  <si>
    <t>2230299</t>
  </si>
  <si>
    <t xml:space="preserve">       其他国有企业资本金注入</t>
  </si>
  <si>
    <t>22303</t>
  </si>
  <si>
    <t xml:space="preserve">    国有企业政策性补贴</t>
  </si>
  <si>
    <t>2230301</t>
  </si>
  <si>
    <t xml:space="preserve">       国有企业政策性补贴</t>
  </si>
  <si>
    <t>22304</t>
  </si>
  <si>
    <t xml:space="preserve">    金融国有资本经营预算支出</t>
  </si>
  <si>
    <t>2230401</t>
  </si>
  <si>
    <t xml:space="preserve">       资本性支出</t>
  </si>
  <si>
    <t>2230402</t>
  </si>
  <si>
    <t xml:space="preserve">       改革性支出</t>
  </si>
  <si>
    <t>2230499</t>
  </si>
  <si>
    <t xml:space="preserve">       其他金融国有资本经营预算支出</t>
  </si>
  <si>
    <t>22399</t>
  </si>
  <si>
    <t xml:space="preserve">    其他国有资本经营预算支出</t>
  </si>
  <si>
    <t>2239901</t>
  </si>
  <si>
    <t xml:space="preserve">       其他国有资本经营预算支出</t>
  </si>
  <si>
    <t>调出资金</t>
  </si>
  <si>
    <t>上解支出</t>
  </si>
  <si>
    <t>结转下年</t>
  </si>
  <si>
    <t>表十三</t>
  </si>
  <si>
    <t xml:space="preserve">                                 2021年国有资本经营预算收支总表</t>
  </si>
  <si>
    <t>收          入</t>
  </si>
  <si>
    <t>支          出</t>
  </si>
  <si>
    <t>项        目</t>
  </si>
  <si>
    <t>一、解决历史遗留问题及改革成本支出</t>
  </si>
  <si>
    <t>二、国有企业资本金注入</t>
  </si>
  <si>
    <t>三、国有企业政策性补贴</t>
  </si>
  <si>
    <t>四、金融国有资本经营预算支出</t>
  </si>
  <si>
    <t>五、其他国有资本经营预算支出</t>
  </si>
  <si>
    <t>收 入 合 计</t>
  </si>
  <si>
    <t>支 出 合 计</t>
  </si>
  <si>
    <t>国有资本经营预算转移支付支出</t>
  </si>
  <si>
    <t>上年结转</t>
  </si>
  <si>
    <t>国有资本经营预算上解支出</t>
  </si>
  <si>
    <t>国有资本经营预算调出资金</t>
  </si>
  <si>
    <t>收 入 总 计</t>
  </si>
  <si>
    <t>支 出 总 计</t>
  </si>
  <si>
    <t>表十四</t>
  </si>
  <si>
    <t>2021年社会保险基金预算表</t>
  </si>
  <si>
    <t>一、企业职工基本养老保险基金收入</t>
  </si>
  <si>
    <t>一、企业职工基本养老保险基金支出</t>
  </si>
  <si>
    <t xml:space="preserve">    企业职工基本养老保险费收入</t>
  </si>
  <si>
    <t xml:space="preserve">    基本养老金 </t>
  </si>
  <si>
    <t xml:space="preserve">    企业职工基本养老保险基金财政补贴收入</t>
  </si>
  <si>
    <t xml:space="preserve">    丧葬抚恤补助</t>
  </si>
  <si>
    <t xml:space="preserve">    企业职工基本养老保险基金利息收入</t>
  </si>
  <si>
    <t xml:space="preserve">    转移支出</t>
  </si>
  <si>
    <t xml:space="preserve">    上解上级支出</t>
  </si>
  <si>
    <t xml:space="preserve">    转移收入</t>
  </si>
  <si>
    <t xml:space="preserve">    补助下级支出</t>
  </si>
  <si>
    <t xml:space="preserve">    上级补助收入</t>
  </si>
  <si>
    <t>二、失业保险基金支出</t>
  </si>
  <si>
    <t xml:space="preserve">    下级上解收入</t>
  </si>
  <si>
    <t xml:space="preserve">    失业保险金</t>
  </si>
  <si>
    <t>二、失业保险基金收入</t>
  </si>
  <si>
    <t xml:space="preserve">    其他失业保险基金支出</t>
  </si>
  <si>
    <t xml:space="preserve">    失业保险费收入</t>
  </si>
  <si>
    <t xml:space="preserve">    失业保险基金利息收入</t>
  </si>
  <si>
    <t>三、机关事业单位基本养老保险基金支出</t>
  </si>
  <si>
    <t xml:space="preserve">    基本养老金支出</t>
  </si>
  <si>
    <t>三、机关事业单位基本养老保险基金收入</t>
  </si>
  <si>
    <t>四、职工基本医疗保险基金支出</t>
  </si>
  <si>
    <t xml:space="preserve">    基本养老保险费收入</t>
  </si>
  <si>
    <t xml:space="preserve">    职工基本医疗保险统筹基金</t>
  </si>
  <si>
    <t xml:space="preserve">    利息收入</t>
  </si>
  <si>
    <t xml:space="preserve">    职工基本医疗保险个人账户基金</t>
  </si>
  <si>
    <t xml:space="preserve">    财政补助收入</t>
  </si>
  <si>
    <t xml:space="preserve">    其他职工基本医疗保险基金支出</t>
  </si>
  <si>
    <t>四、职工基本医疗保险基金收入</t>
  </si>
  <si>
    <t>五、工伤保险基金支出</t>
  </si>
  <si>
    <t xml:space="preserve">    医疗保险费收入</t>
  </si>
  <si>
    <t xml:space="preserve">    工伤保险待遇</t>
  </si>
  <si>
    <t xml:space="preserve">    劳动能力鉴定支出</t>
  </si>
  <si>
    <t xml:space="preserve">    工伤预防费用支出</t>
  </si>
  <si>
    <t>五、工伤保险基金收入</t>
  </si>
  <si>
    <t>六、生育保险基金支出</t>
  </si>
  <si>
    <t xml:space="preserve">    工伤保险费收入</t>
  </si>
  <si>
    <t xml:space="preserve">    生育医疗费用支出</t>
  </si>
  <si>
    <t xml:space="preserve">    生育津贴支出</t>
  </si>
  <si>
    <t>七、城乡居民基本医疗保险基金支出</t>
  </si>
  <si>
    <t xml:space="preserve">    基本医疗保险费支出</t>
  </si>
  <si>
    <t>六、生育保险基金收入</t>
  </si>
  <si>
    <t xml:space="preserve">    大病保险支出</t>
  </si>
  <si>
    <t xml:space="preserve">    生育保险费收入</t>
  </si>
  <si>
    <t>七、城乡居民基本医疗保险基金收入</t>
  </si>
  <si>
    <t xml:space="preserve">    基本医疗保险费收入</t>
  </si>
  <si>
    <t>社会保险基金预算收入合计</t>
  </si>
  <si>
    <t>社会保险基金预算支出合计</t>
  </si>
  <si>
    <t>表十五</t>
  </si>
  <si>
    <t>2021年市对县税收返还和转移支付分地区预算表</t>
  </si>
  <si>
    <t>地区</t>
  </si>
  <si>
    <t>税收返还</t>
  </si>
  <si>
    <t>一般转移支付
(提前下达数）</t>
  </si>
  <si>
    <t>专项转移支付
（提前下达数）</t>
  </si>
  <si>
    <t>含中央、省补助</t>
  </si>
  <si>
    <t>忻府区</t>
  </si>
  <si>
    <t>定襄县</t>
  </si>
  <si>
    <t>五台县</t>
  </si>
  <si>
    <t>原平市</t>
  </si>
  <si>
    <t>代县</t>
  </si>
  <si>
    <t>繁峙县</t>
  </si>
  <si>
    <t>宁武县</t>
  </si>
  <si>
    <t>静乐县</t>
  </si>
  <si>
    <t>神池县</t>
  </si>
  <si>
    <t>五寨县</t>
  </si>
  <si>
    <t>岢岚县</t>
  </si>
  <si>
    <t>河曲县</t>
  </si>
  <si>
    <t>保德县</t>
  </si>
  <si>
    <t>偏关县</t>
  </si>
  <si>
    <t>开发区</t>
  </si>
  <si>
    <t>五台山</t>
  </si>
  <si>
    <t>表十六</t>
  </si>
  <si>
    <t>2020年政府债务限额和余额情况表</t>
  </si>
  <si>
    <t>一般债务</t>
  </si>
  <si>
    <t>专项债务</t>
  </si>
  <si>
    <t>2020年末政府债务限额</t>
  </si>
  <si>
    <t xml:space="preserve">   其中：市本级</t>
  </si>
  <si>
    <t>2020年末政府债务余额</t>
  </si>
  <si>
    <t>表十七</t>
  </si>
  <si>
    <t>2021年“三公”经费预算表</t>
  </si>
  <si>
    <t>市县</t>
  </si>
  <si>
    <t>因公出国（境）费</t>
  </si>
  <si>
    <t>公务用车购置费</t>
  </si>
  <si>
    <t>公务用车运行费</t>
  </si>
  <si>
    <t>公务接待费</t>
  </si>
  <si>
    <t>忻州市本级</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</si>
</sst>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_ "/>
    <numFmt numFmtId="179" formatCode="#,##0_);[Red]\(#,##0\)"/>
    <numFmt numFmtId="180" formatCode="0_ "/>
  </numFmts>
  <fonts count="52">
    <font>
      <sz val="12"/>
      <name val="宋体"/>
      <family val="0"/>
    </font>
    <font>
      <sz val="10"/>
      <name val="Arial"/>
      <family val="2"/>
    </font>
    <font>
      <sz val="12"/>
      <color indexed="8"/>
      <name val="宋体"/>
      <family val="0"/>
    </font>
    <font>
      <sz val="16"/>
      <color indexed="8"/>
      <name val="宋体"/>
      <family val="0"/>
    </font>
    <font>
      <sz val="12"/>
      <color indexed="8"/>
      <name val="仿宋_GB2312"/>
      <family val="3"/>
    </font>
    <font>
      <b/>
      <sz val="12"/>
      <color indexed="8"/>
      <name val="仿宋_GB2312"/>
      <family val="3"/>
    </font>
    <font>
      <sz val="12"/>
      <name val="仿宋_GB2312"/>
      <family val="3"/>
    </font>
    <font>
      <b/>
      <sz val="12"/>
      <name val="仿宋_GB2312"/>
      <family val="3"/>
    </font>
    <font>
      <b/>
      <sz val="12"/>
      <name val="楷体_GB2312"/>
      <family val="3"/>
    </font>
    <font>
      <sz val="18"/>
      <name val="宋体"/>
      <family val="0"/>
    </font>
    <font>
      <sz val="12"/>
      <name val="黑体"/>
      <family val="3"/>
    </font>
    <font>
      <sz val="16"/>
      <name val="宋体"/>
      <family val="0"/>
    </font>
    <font>
      <sz val="11"/>
      <name val="宋体"/>
      <family val="0"/>
    </font>
    <font>
      <sz val="10"/>
      <name val="宋体"/>
      <family val="0"/>
    </font>
    <font>
      <b/>
      <sz val="12"/>
      <name val="宋体"/>
      <family val="0"/>
    </font>
    <font>
      <b/>
      <sz val="16"/>
      <name val="宋体"/>
      <family val="0"/>
    </font>
    <font>
      <sz val="12"/>
      <color indexed="10"/>
      <name val="仿宋_GB2312"/>
      <family val="3"/>
    </font>
    <font>
      <b/>
      <sz val="16"/>
      <name val="黑体"/>
      <family val="3"/>
    </font>
    <font>
      <sz val="12"/>
      <color indexed="63"/>
      <name val="仿宋_GB2312"/>
      <family val="3"/>
    </font>
    <font>
      <b/>
      <sz val="11"/>
      <name val="仿宋_GB2312"/>
      <family val="3"/>
    </font>
    <font>
      <sz val="11"/>
      <name val="仿宋_GB2312"/>
      <family val="3"/>
    </font>
    <font>
      <sz val="16"/>
      <name val="Arial"/>
      <family val="2"/>
    </font>
    <font>
      <sz val="16"/>
      <name val="黑体"/>
      <family val="3"/>
    </font>
    <font>
      <sz val="14"/>
      <name val="宋体"/>
      <family val="0"/>
    </font>
    <font>
      <b/>
      <sz val="24"/>
      <name val="黑体"/>
      <family val="3"/>
    </font>
    <font>
      <sz val="14"/>
      <name val="仿宋_GB2312"/>
      <family val="3"/>
    </font>
    <font>
      <sz val="16"/>
      <name val="楷体_GB2312"/>
      <family val="3"/>
    </font>
    <font>
      <sz val="48"/>
      <name val="黑体"/>
      <family val="3"/>
    </font>
    <font>
      <sz val="22"/>
      <name val="楷体_GB2312"/>
      <family val="3"/>
    </font>
    <font>
      <sz val="11"/>
      <color indexed="9"/>
      <name val="宋体"/>
      <family val="0"/>
    </font>
    <font>
      <b/>
      <sz val="11"/>
      <color indexed="9"/>
      <name val="宋体"/>
      <family val="0"/>
    </font>
    <font>
      <sz val="11"/>
      <color indexed="20"/>
      <name val="宋体"/>
      <family val="0"/>
    </font>
    <font>
      <sz val="11"/>
      <color indexed="8"/>
      <name val="宋体"/>
      <family val="0"/>
    </font>
    <font>
      <b/>
      <sz val="11"/>
      <color indexed="56"/>
      <name val="宋体"/>
      <family val="0"/>
    </font>
    <font>
      <sz val="11"/>
      <color indexed="62"/>
      <name val="宋体"/>
      <family val="0"/>
    </font>
    <font>
      <b/>
      <sz val="11"/>
      <color indexed="8"/>
      <name val="宋体"/>
      <family val="0"/>
    </font>
    <font>
      <b/>
      <sz val="15"/>
      <color indexed="56"/>
      <name val="宋体"/>
      <family val="0"/>
    </font>
    <font>
      <b/>
      <sz val="11"/>
      <color indexed="52"/>
      <name val="宋体"/>
      <family val="0"/>
    </font>
    <font>
      <b/>
      <sz val="11"/>
      <color indexed="63"/>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sz val="11"/>
      <color indexed="60"/>
      <name val="宋体"/>
      <family val="0"/>
    </font>
    <font>
      <b/>
      <sz val="13"/>
      <color indexed="56"/>
      <name val="宋体"/>
      <family val="0"/>
    </font>
    <font>
      <sz val="11"/>
      <color indexed="17"/>
      <name val="宋体"/>
      <family val="0"/>
    </font>
    <font>
      <sz val="11"/>
      <color indexed="52"/>
      <name val="宋体"/>
      <family val="0"/>
    </font>
    <font>
      <sz val="10"/>
      <color indexed="8"/>
      <name val="Arial"/>
      <family val="2"/>
    </font>
    <font>
      <sz val="9"/>
      <name val="宋体"/>
      <family val="0"/>
    </font>
    <font>
      <sz val="12"/>
      <name val="Times New Roman"/>
      <family val="1"/>
    </font>
    <font>
      <b/>
      <sz val="14"/>
      <name val="仿宋_GB2312"/>
      <family val="3"/>
    </font>
  </fonts>
  <fills count="26">
    <fill>
      <patternFill/>
    </fill>
    <fill>
      <patternFill patternType="gray125"/>
    </fill>
    <fill>
      <patternFill patternType="solid">
        <fgColor indexed="29"/>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13"/>
        <bgColor indexed="64"/>
      </patternFill>
    </fill>
  </fills>
  <borders count="5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border>
    <border>
      <left style="thin"/>
      <right/>
      <top style="thin"/>
      <bottom style="thin"/>
    </border>
    <border>
      <left style="thin"/>
      <right style="thin"/>
      <top/>
      <bottom style="thin"/>
    </border>
    <border>
      <left style="thin"/>
      <right>
        <color indexed="63"/>
      </right>
      <top style="thin"/>
      <bottom/>
    </border>
    <border>
      <left>
        <color indexed="63"/>
      </left>
      <right>
        <color indexed="63"/>
      </right>
      <top style="thin"/>
      <bottom/>
    </border>
    <border>
      <left>
        <color indexed="63"/>
      </left>
      <right style="thin"/>
      <top style="thin"/>
      <bottom/>
    </border>
    <border>
      <left style="thin"/>
      <right style="thin"/>
      <top>
        <color indexed="63"/>
      </top>
      <bottom style="thin"/>
    </border>
    <border>
      <left style="thin">
        <color indexed="23"/>
      </left>
      <right style="thin">
        <color indexed="8"/>
      </right>
      <top style="thin">
        <color indexed="8"/>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23"/>
      </left>
      <right style="thin">
        <color indexed="23"/>
      </right>
      <top style="thin">
        <color indexed="23"/>
      </top>
      <bottom style="thin">
        <color indexed="8"/>
      </bottom>
    </border>
    <border>
      <left style="thin">
        <color indexed="23"/>
      </left>
      <right style="thin">
        <color indexed="23"/>
      </right>
      <top style="thin">
        <color indexed="8"/>
      </top>
      <bottom style="thin">
        <color indexed="23"/>
      </bottom>
    </border>
    <border>
      <left style="thin">
        <color indexed="23"/>
      </left>
      <right style="thin">
        <color indexed="8"/>
      </right>
      <top style="thin">
        <color indexed="23"/>
      </top>
      <bottom style="thin">
        <color indexed="8"/>
      </bottom>
    </border>
    <border>
      <left style="thin">
        <color indexed="23"/>
      </left>
      <right style="thin">
        <color indexed="8"/>
      </right>
      <top style="thin">
        <color indexed="8"/>
      </top>
      <bottom style="thin">
        <color indexed="8"/>
      </bottom>
    </border>
    <border>
      <left style="thin">
        <color indexed="8"/>
      </left>
      <right style="thin">
        <color indexed="23"/>
      </right>
      <top style="thin">
        <color indexed="8"/>
      </top>
      <bottom style="thin">
        <color indexed="23"/>
      </bottom>
    </border>
    <border>
      <left style="thin">
        <color indexed="8"/>
      </left>
      <right style="thin">
        <color indexed="8"/>
      </right>
      <top style="thin">
        <color indexed="23"/>
      </top>
      <bottom style="thin">
        <color indexed="23"/>
      </bottom>
    </border>
    <border>
      <left style="thin">
        <color indexed="8"/>
      </left>
      <right style="thin">
        <color indexed="23"/>
      </right>
      <top style="thin">
        <color indexed="23"/>
      </top>
      <bottom style="thin">
        <color indexed="23"/>
      </bottom>
    </border>
    <border>
      <left style="thin">
        <color indexed="23"/>
      </left>
      <right style="thin">
        <color indexed="8"/>
      </right>
      <top style="thin">
        <color indexed="23"/>
      </top>
      <bottom style="thin">
        <color indexed="23"/>
      </bottom>
    </border>
    <border>
      <left style="medium">
        <color indexed="8"/>
      </left>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border>
    <border>
      <left>
        <color indexed="63"/>
      </left>
      <right/>
      <top style="thin">
        <color indexed="8"/>
      </top>
      <bottom style="thin">
        <color indexed="8"/>
      </bottom>
    </border>
    <border>
      <left>
        <color indexed="63"/>
      </left>
      <right/>
      <top style="thin">
        <color indexed="8"/>
      </top>
      <bottom/>
    </border>
    <border>
      <left style="thin"/>
      <right style="thin">
        <color indexed="8"/>
      </right>
      <top style="thin"/>
      <bottom style="thin"/>
    </border>
    <border>
      <left>
        <color indexed="63"/>
      </left>
      <right style="thin"/>
      <top style="thin"/>
      <bottom style="thin"/>
    </border>
    <border>
      <left/>
      <right style="thin"/>
      <top style="thin"/>
      <bottom style="thin"/>
    </border>
    <border>
      <left style="thin"/>
      <right style="thin">
        <color indexed="8"/>
      </right>
      <top/>
      <bottom style="thin">
        <color indexed="8"/>
      </bottom>
    </border>
    <border>
      <left>
        <color indexed="63"/>
      </left>
      <right/>
      <top/>
      <bottom style="thin">
        <color indexed="8"/>
      </bottom>
    </border>
    <border>
      <left style="thin"/>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right>
        <color indexed="63"/>
      </right>
      <top/>
      <bottom style="thin"/>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thin"/>
      <right/>
      <top style="thin"/>
      <bottom/>
    </border>
    <border>
      <left style="thin"/>
      <right style="thin"/>
      <top style="thin"/>
      <bottom>
        <color indexed="63"/>
      </bottom>
    </border>
    <border>
      <left>
        <color indexed="63"/>
      </left>
      <right>
        <color indexed="63"/>
      </right>
      <top style="thin"/>
      <bottom>
        <color indexed="63"/>
      </bottom>
    </border>
    <border>
      <left style="thin">
        <color indexed="23"/>
      </left>
      <right style="thick">
        <color indexed="23"/>
      </right>
      <top style="thin">
        <color indexed="23"/>
      </top>
      <bottom style="thin">
        <color indexed="23"/>
      </bottom>
    </border>
    <border>
      <left style="thick">
        <color indexed="23"/>
      </left>
      <right style="thin">
        <color indexed="8"/>
      </right>
      <top style="thin">
        <color indexed="8"/>
      </top>
      <bottom style="thin">
        <color indexed="8"/>
      </bottom>
    </border>
  </borders>
  <cellStyleXfs count="10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29" fillId="2" borderId="0" applyNumberFormat="0" applyBorder="0" applyAlignment="0" applyProtection="0"/>
    <xf numFmtId="0" fontId="32" fillId="3" borderId="0" applyNumberFormat="0" applyBorder="0" applyAlignment="0" applyProtection="0"/>
    <xf numFmtId="0" fontId="34" fillId="4" borderId="1" applyNumberFormat="0" applyAlignment="0" applyProtection="0"/>
    <xf numFmtId="41" fontId="0" fillId="0" borderId="0" applyFont="0" applyFill="0" applyBorder="0" applyAlignment="0" applyProtection="0"/>
    <xf numFmtId="0" fontId="32" fillId="5" borderId="0" applyNumberFormat="0" applyBorder="0" applyAlignment="0" applyProtection="0"/>
    <xf numFmtId="0" fontId="31" fillId="6" borderId="0" applyNumberFormat="0" applyBorder="0" applyAlignment="0" applyProtection="0"/>
    <xf numFmtId="43" fontId="0" fillId="0" borderId="0" applyFont="0" applyFill="0" applyBorder="0" applyAlignment="0" applyProtection="0"/>
    <xf numFmtId="0" fontId="29" fillId="5"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7" borderId="2" applyNumberFormat="0" applyFont="0" applyAlignment="0" applyProtection="0"/>
    <xf numFmtId="0" fontId="29" fillId="2" borderId="0" applyNumberFormat="0" applyBorder="0" applyAlignment="0" applyProtection="0"/>
    <xf numFmtId="0" fontId="33" fillId="0" borderId="0" applyNumberFormat="0" applyFill="0" applyBorder="0" applyAlignment="0" applyProtection="0"/>
    <xf numFmtId="0" fontId="41" fillId="0" borderId="0" applyNumberFormat="0" applyFill="0" applyBorder="0" applyAlignment="0" applyProtection="0"/>
    <xf numFmtId="0" fontId="32" fillId="5"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36" fillId="0" borderId="3" applyNumberFormat="0" applyFill="0" applyAlignment="0" applyProtection="0"/>
    <xf numFmtId="0" fontId="45" fillId="0" borderId="4" applyNumberFormat="0" applyFill="0" applyAlignment="0" applyProtection="0"/>
    <xf numFmtId="0" fontId="29" fillId="8" borderId="0" applyNumberFormat="0" applyBorder="0" applyAlignment="0" applyProtection="0"/>
    <xf numFmtId="0" fontId="33" fillId="0" borderId="5" applyNumberFormat="0" applyFill="0" applyAlignment="0" applyProtection="0"/>
    <xf numFmtId="0" fontId="29" fillId="9" borderId="0" applyNumberFormat="0" applyBorder="0" applyAlignment="0" applyProtection="0"/>
    <xf numFmtId="0" fontId="38" fillId="10" borderId="6" applyNumberFormat="0" applyAlignment="0" applyProtection="0"/>
    <xf numFmtId="0" fontId="37" fillId="10" borderId="1" applyNumberFormat="0" applyAlignment="0" applyProtection="0"/>
    <xf numFmtId="0" fontId="30" fillId="11" borderId="7" applyNumberFormat="0" applyAlignment="0" applyProtection="0"/>
    <xf numFmtId="0" fontId="29" fillId="12" borderId="0" applyNumberFormat="0" applyBorder="0" applyAlignment="0" applyProtection="0"/>
    <xf numFmtId="0" fontId="32" fillId="4" borderId="0" applyNumberFormat="0" applyBorder="0" applyAlignment="0" applyProtection="0"/>
    <xf numFmtId="0" fontId="29" fillId="13" borderId="0" applyNumberFormat="0" applyBorder="0" applyAlignment="0" applyProtection="0"/>
    <xf numFmtId="0" fontId="47" fillId="0" borderId="8" applyNumberFormat="0" applyFill="0" applyAlignment="0" applyProtection="0"/>
    <xf numFmtId="0" fontId="35" fillId="0" borderId="9" applyNumberFormat="0" applyFill="0" applyAlignment="0" applyProtection="0"/>
    <xf numFmtId="0" fontId="46" fillId="3" borderId="0" applyNumberFormat="0" applyBorder="0" applyAlignment="0" applyProtection="0"/>
    <xf numFmtId="0" fontId="44" fillId="14"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32" fillId="15" borderId="0" applyNumberFormat="0" applyBorder="0" applyAlignment="0" applyProtection="0"/>
    <xf numFmtId="0" fontId="29"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29" fillId="8" borderId="0" applyNumberFormat="0" applyBorder="0" applyAlignment="0" applyProtection="0"/>
    <xf numFmtId="0" fontId="32" fillId="6" borderId="0" applyNumberFormat="0" applyBorder="0" applyAlignment="0" applyProtection="0"/>
    <xf numFmtId="0" fontId="32" fillId="2" borderId="0" applyNumberFormat="0" applyBorder="0" applyAlignment="0" applyProtection="0"/>
    <xf numFmtId="0" fontId="29" fillId="19" borderId="0" applyNumberFormat="0" applyBorder="0" applyAlignment="0" applyProtection="0"/>
    <xf numFmtId="0" fontId="0" fillId="0" borderId="0" applyProtection="0">
      <alignment/>
    </xf>
    <xf numFmtId="0" fontId="29" fillId="9" borderId="0" applyNumberFormat="0" applyBorder="0" applyAlignment="0" applyProtection="0"/>
    <xf numFmtId="0" fontId="48" fillId="0" borderId="0">
      <alignment/>
      <protection/>
    </xf>
    <xf numFmtId="0" fontId="29" fillId="5"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17" borderId="0" applyNumberFormat="0" applyBorder="0" applyAlignment="0" applyProtection="0"/>
    <xf numFmtId="0" fontId="29" fillId="12" borderId="0" applyNumberFormat="0" applyBorder="0" applyAlignment="0" applyProtection="0"/>
    <xf numFmtId="0" fontId="0" fillId="0" borderId="0" applyProtection="0">
      <alignment vertical="center"/>
    </xf>
    <xf numFmtId="0" fontId="32" fillId="18" borderId="0" applyNumberFormat="0" applyBorder="0" applyAlignment="0" applyProtection="0"/>
    <xf numFmtId="0" fontId="32" fillId="6" borderId="0" applyNumberFormat="0" applyBorder="0" applyAlignment="0" applyProtection="0"/>
    <xf numFmtId="0" fontId="29" fillId="12" borderId="0" applyNumberFormat="0" applyBorder="0" applyAlignment="0" applyProtection="0"/>
    <xf numFmtId="0" fontId="29" fillId="21" borderId="0" applyNumberFormat="0" applyBorder="0" applyAlignment="0" applyProtection="0"/>
    <xf numFmtId="0" fontId="49" fillId="0" borderId="0" applyProtection="0">
      <alignment/>
    </xf>
    <xf numFmtId="0" fontId="32" fillId="22" borderId="0" applyNumberFormat="0" applyBorder="0" applyAlignment="0" applyProtection="0"/>
    <xf numFmtId="0" fontId="32" fillId="3" borderId="0" applyNumberFormat="0" applyBorder="0" applyAlignment="0" applyProtection="0"/>
    <xf numFmtId="0" fontId="29" fillId="23" borderId="0" applyNumberFormat="0" applyBorder="0" applyAlignment="0" applyProtection="0"/>
    <xf numFmtId="0" fontId="48" fillId="0" borderId="0">
      <alignment/>
      <protection/>
    </xf>
    <xf numFmtId="0" fontId="32" fillId="18" borderId="0" applyNumberFormat="0" applyBorder="0" applyAlignment="0" applyProtection="0"/>
    <xf numFmtId="0" fontId="32" fillId="20" borderId="0" applyNumberFormat="0" applyBorder="0" applyAlignment="0" applyProtection="0"/>
    <xf numFmtId="0" fontId="32" fillId="15" borderId="0" applyNumberFormat="0" applyBorder="0" applyAlignment="0" applyProtection="0"/>
    <xf numFmtId="0" fontId="29" fillId="16" borderId="0" applyNumberFormat="0" applyBorder="0" applyAlignment="0" applyProtection="0"/>
    <xf numFmtId="0" fontId="32" fillId="4" borderId="0" applyNumberFormat="0" applyBorder="0" applyAlignment="0" applyProtection="0"/>
    <xf numFmtId="0" fontId="29" fillId="13" borderId="0" applyNumberFormat="0" applyBorder="0" applyAlignment="0" applyProtection="0"/>
    <xf numFmtId="0" fontId="32" fillId="2" borderId="0" applyNumberFormat="0" applyBorder="0" applyAlignment="0" applyProtection="0"/>
    <xf numFmtId="0" fontId="32" fillId="20" borderId="0" applyNumberFormat="0" applyBorder="0" applyAlignment="0" applyProtection="0"/>
    <xf numFmtId="0" fontId="32" fillId="18" borderId="0" applyNumberFormat="0" applyBorder="0" applyAlignment="0" applyProtection="0"/>
    <xf numFmtId="0" fontId="32" fillId="22" borderId="0" applyNumberFormat="0" applyBorder="0" applyAlignment="0" applyProtection="0"/>
    <xf numFmtId="0" fontId="29" fillId="23" borderId="0" applyNumberFormat="0" applyBorder="0" applyAlignment="0" applyProtection="0"/>
    <xf numFmtId="9" fontId="0" fillId="0" borderId="0" applyProtection="0">
      <alignment/>
    </xf>
    <xf numFmtId="0" fontId="0" fillId="0" borderId="0" applyProtection="0">
      <alignment vertical="center"/>
    </xf>
    <xf numFmtId="0" fontId="0" fillId="0" borderId="0" applyProtection="0">
      <alignment vertical="center"/>
    </xf>
    <xf numFmtId="0" fontId="0" fillId="0" borderId="0" applyProtection="0">
      <alignment/>
    </xf>
    <xf numFmtId="0" fontId="48" fillId="0" borderId="0" applyProtection="0">
      <alignment/>
    </xf>
    <xf numFmtId="0" fontId="29" fillId="19" borderId="0" applyNumberFormat="0" applyBorder="0" applyAlignment="0" applyProtection="0"/>
    <xf numFmtId="0" fontId="29" fillId="9" borderId="0" applyNumberFormat="0" applyBorder="0" applyAlignment="0" applyProtection="0"/>
    <xf numFmtId="0" fontId="49" fillId="0" borderId="0">
      <alignment/>
      <protection/>
    </xf>
    <xf numFmtId="0" fontId="29" fillId="21" borderId="0" applyNumberFormat="0" applyBorder="0" applyAlignment="0" applyProtection="0"/>
    <xf numFmtId="0" fontId="0" fillId="0" borderId="0">
      <alignment/>
      <protection/>
    </xf>
    <xf numFmtId="0" fontId="0" fillId="0" borderId="0">
      <alignment vertical="center"/>
      <protection/>
    </xf>
    <xf numFmtId="0" fontId="50" fillId="0" borderId="0">
      <alignment/>
      <protection/>
    </xf>
    <xf numFmtId="0" fontId="1" fillId="0" borderId="0">
      <alignment/>
      <protection/>
    </xf>
    <xf numFmtId="0" fontId="0" fillId="0" borderId="0">
      <alignment/>
      <protection/>
    </xf>
    <xf numFmtId="0" fontId="1" fillId="0" borderId="0">
      <alignment/>
      <protection/>
    </xf>
  </cellStyleXfs>
  <cellXfs count="306">
    <xf numFmtId="0" fontId="0" fillId="0" borderId="0" xfId="0" applyAlignment="1">
      <alignment/>
    </xf>
    <xf numFmtId="0" fontId="1" fillId="0" borderId="0" xfId="0" applyFont="1" applyFill="1" applyBorder="1" applyAlignment="1">
      <alignment/>
    </xf>
    <xf numFmtId="0" fontId="1" fillId="0" borderId="0" xfId="0" applyFont="1" applyFill="1" applyAlignment="1">
      <alignment/>
    </xf>
    <xf numFmtId="0" fontId="2" fillId="0" borderId="0" xfId="103" applyFont="1" applyAlignment="1">
      <alignment vertical="center" wrapText="1"/>
      <protection/>
    </xf>
    <xf numFmtId="0" fontId="3" fillId="0" borderId="0" xfId="103" applyFont="1" applyAlignment="1">
      <alignment horizontal="center" vertical="center" wrapText="1"/>
      <protection/>
    </xf>
    <xf numFmtId="0" fontId="4" fillId="0" borderId="0" xfId="103" applyFont="1" applyAlignment="1">
      <alignment horizontal="right" vertical="center" wrapText="1"/>
      <protection/>
    </xf>
    <xf numFmtId="0" fontId="5" fillId="24" borderId="10" xfId="0" applyFont="1" applyFill="1" applyBorder="1" applyAlignment="1">
      <alignment horizontal="center" vertical="center"/>
    </xf>
    <xf numFmtId="0" fontId="5" fillId="24" borderId="10" xfId="0" applyFont="1" applyFill="1" applyBorder="1" applyAlignment="1">
      <alignment horizontal="center" vertical="center" wrapText="1"/>
    </xf>
    <xf numFmtId="0" fontId="5" fillId="24" borderId="10" xfId="0" applyFont="1" applyFill="1" applyBorder="1" applyAlignment="1">
      <alignment vertical="center"/>
    </xf>
    <xf numFmtId="49" fontId="4" fillId="24" borderId="10" xfId="0" applyNumberFormat="1" applyFont="1" applyFill="1" applyBorder="1" applyAlignment="1">
      <alignment horizontal="left" vertical="center"/>
    </xf>
    <xf numFmtId="176" fontId="4" fillId="24" borderId="10" xfId="0" applyNumberFormat="1" applyFont="1" applyFill="1" applyBorder="1" applyAlignment="1">
      <alignment horizontal="right" vertical="center"/>
    </xf>
    <xf numFmtId="0" fontId="6" fillId="0" borderId="0" xfId="0" applyFont="1" applyFill="1" applyAlignment="1">
      <alignment/>
    </xf>
    <xf numFmtId="0" fontId="0" fillId="0" borderId="0" xfId="103" applyFont="1">
      <alignment/>
      <protection/>
    </xf>
    <xf numFmtId="0" fontId="2" fillId="0" borderId="0" xfId="103" applyFont="1" applyAlignment="1">
      <alignment horizontal="right" vertical="center" wrapText="1"/>
      <protection/>
    </xf>
    <xf numFmtId="0" fontId="4" fillId="0" borderId="0" xfId="103" applyFont="1" applyAlignment="1">
      <alignment vertical="center" wrapText="1"/>
      <protection/>
    </xf>
    <xf numFmtId="0" fontId="7" fillId="0" borderId="10" xfId="102" applyFont="1" applyBorder="1" applyAlignment="1">
      <alignment horizontal="center" vertical="center" wrapText="1"/>
      <protection/>
    </xf>
    <xf numFmtId="0" fontId="7" fillId="0" borderId="10" xfId="103" applyFont="1" applyFill="1" applyBorder="1" applyAlignment="1">
      <alignment horizontal="center" vertical="center" wrapText="1"/>
      <protection/>
    </xf>
    <xf numFmtId="0" fontId="8" fillId="0" borderId="0" xfId="103" applyFont="1">
      <alignment/>
      <protection/>
    </xf>
    <xf numFmtId="0" fontId="4" fillId="0" borderId="11" xfId="103" applyFont="1" applyBorder="1" applyAlignment="1">
      <alignment wrapText="1"/>
      <protection/>
    </xf>
    <xf numFmtId="176" fontId="4" fillId="0" borderId="11" xfId="103" applyNumberFormat="1" applyFont="1" applyFill="1" applyBorder="1" applyAlignment="1">
      <alignment wrapText="1"/>
      <protection/>
    </xf>
    <xf numFmtId="0" fontId="0" fillId="0" borderId="0" xfId="0" applyFont="1" applyAlignment="1">
      <alignment/>
    </xf>
    <xf numFmtId="0" fontId="0" fillId="0" borderId="0" xfId="0" applyFont="1" applyBorder="1" applyAlignment="1">
      <alignment horizontal="left" vertical="center" wrapText="1"/>
    </xf>
    <xf numFmtId="0" fontId="9" fillId="0" borderId="0" xfId="0" applyFont="1" applyAlignment="1">
      <alignment horizontal="center" vertical="center" wrapText="1"/>
    </xf>
    <xf numFmtId="0" fontId="6" fillId="0" borderId="0" xfId="0" applyFont="1" applyAlignment="1">
      <alignment horizontal="center" wrapText="1"/>
    </xf>
    <xf numFmtId="0" fontId="6" fillId="0" borderId="0" xfId="0" applyFont="1" applyAlignment="1">
      <alignment wrapText="1"/>
    </xf>
    <xf numFmtId="0" fontId="7" fillId="0" borderId="10" xfId="0" applyFont="1" applyBorder="1" applyAlignment="1">
      <alignment horizontal="center" vertical="center" wrapText="1"/>
    </xf>
    <xf numFmtId="0" fontId="6" fillId="0" borderId="10" xfId="0" applyFont="1" applyBorder="1" applyAlignment="1">
      <alignment horizontal="center" vertical="center" wrapText="1"/>
    </xf>
    <xf numFmtId="176" fontId="6" fillId="0" borderId="10" xfId="0" applyNumberFormat="1" applyFont="1" applyBorder="1" applyAlignment="1">
      <alignment horizontal="right" vertical="center" wrapText="1"/>
    </xf>
    <xf numFmtId="0" fontId="6" fillId="0" borderId="10" xfId="0" applyFont="1" applyBorder="1" applyAlignment="1">
      <alignment vertical="center" wrapText="1"/>
    </xf>
    <xf numFmtId="0" fontId="0" fillId="0" borderId="0" xfId="0" applyFont="1" applyFill="1" applyAlignment="1">
      <alignment/>
    </xf>
    <xf numFmtId="0" fontId="10" fillId="0" borderId="0" xfId="102" applyFont="1" applyFill="1" applyAlignment="1">
      <alignment vertical="center" wrapText="1"/>
      <protection/>
    </xf>
    <xf numFmtId="0" fontId="0" fillId="0" borderId="0" xfId="102" applyFont="1" applyFill="1" applyAlignment="1">
      <alignment vertical="center" wrapText="1"/>
      <protection/>
    </xf>
    <xf numFmtId="0" fontId="0" fillId="0" borderId="0" xfId="0" applyFont="1" applyFill="1" applyAlignment="1">
      <alignment/>
    </xf>
    <xf numFmtId="0" fontId="0" fillId="0" borderId="0" xfId="102" applyFont="1" applyFill="1" applyAlignment="1">
      <alignment vertical="center" shrinkToFit="1"/>
      <protection/>
    </xf>
    <xf numFmtId="0" fontId="0" fillId="0" borderId="0" xfId="102" applyFont="1" applyFill="1" applyAlignment="1">
      <alignment vertical="center" wrapText="1"/>
      <protection/>
    </xf>
    <xf numFmtId="0" fontId="0" fillId="0" borderId="0" xfId="102" applyFont="1" applyFill="1" applyAlignment="1">
      <alignment vertical="center" shrinkToFit="1"/>
      <protection/>
    </xf>
    <xf numFmtId="0" fontId="11" fillId="0" borderId="0" xfId="102" applyFont="1" applyFill="1" applyAlignment="1">
      <alignment horizontal="center" vertical="center" wrapText="1"/>
      <protection/>
    </xf>
    <xf numFmtId="177" fontId="6" fillId="0" borderId="0" xfId="101" applyNumberFormat="1" applyFont="1" applyFill="1" applyBorder="1" applyAlignment="1">
      <alignment horizontal="left" vertical="center" shrinkToFit="1"/>
      <protection/>
    </xf>
    <xf numFmtId="0" fontId="6" fillId="0" borderId="0" xfId="102" applyFont="1" applyFill="1" applyAlignment="1">
      <alignment vertical="center" wrapText="1"/>
      <protection/>
    </xf>
    <xf numFmtId="0" fontId="6" fillId="0" borderId="0" xfId="102" applyFont="1" applyFill="1" applyAlignment="1">
      <alignment horizontal="right" vertical="center" wrapText="1"/>
      <protection/>
    </xf>
    <xf numFmtId="0" fontId="7" fillId="0" borderId="10" xfId="101" applyFont="1" applyFill="1" applyBorder="1" applyAlignment="1">
      <alignment horizontal="center" vertical="center" shrinkToFit="1"/>
      <protection/>
    </xf>
    <xf numFmtId="0" fontId="7" fillId="0" borderId="10" xfId="101" applyFont="1" applyFill="1" applyBorder="1" applyAlignment="1">
      <alignment horizontal="center" vertical="center" wrapText="1"/>
      <protection/>
    </xf>
    <xf numFmtId="0" fontId="7" fillId="0" borderId="10" xfId="102" applyFont="1" applyFill="1" applyBorder="1" applyAlignment="1">
      <alignment horizontal="center" vertical="center" wrapText="1"/>
      <protection/>
    </xf>
    <xf numFmtId="178" fontId="7" fillId="0" borderId="10" xfId="102" applyNumberFormat="1" applyFont="1" applyFill="1" applyBorder="1" applyAlignment="1">
      <alignment horizontal="center" vertical="center" wrapText="1"/>
      <protection/>
    </xf>
    <xf numFmtId="0" fontId="6" fillId="0" borderId="10" xfId="102" applyFont="1" applyFill="1" applyBorder="1" applyAlignment="1">
      <alignment horizontal="left" vertical="center" shrinkToFit="1"/>
      <protection/>
    </xf>
    <xf numFmtId="176" fontId="6" fillId="0" borderId="10" xfId="102" applyNumberFormat="1" applyFont="1" applyFill="1" applyBorder="1" applyAlignment="1">
      <alignment horizontal="right" vertical="center" wrapText="1"/>
      <protection/>
    </xf>
    <xf numFmtId="0" fontId="6" fillId="0" borderId="10" xfId="102" applyFont="1" applyFill="1" applyBorder="1" applyAlignment="1">
      <alignment horizontal="left" vertical="center" wrapText="1"/>
      <protection/>
    </xf>
    <xf numFmtId="179" fontId="6" fillId="0" borderId="10" xfId="102" applyNumberFormat="1" applyFont="1" applyFill="1" applyBorder="1" applyAlignment="1">
      <alignment horizontal="right" vertical="center" wrapText="1"/>
      <protection/>
    </xf>
    <xf numFmtId="0" fontId="6" fillId="0" borderId="10" xfId="102" applyFont="1" applyFill="1" applyBorder="1" applyAlignment="1">
      <alignment vertical="center" wrapText="1"/>
      <protection/>
    </xf>
    <xf numFmtId="0" fontId="6" fillId="0" borderId="10" xfId="100" applyFont="1" applyFill="1" applyBorder="1" applyAlignment="1">
      <alignment horizontal="left" vertical="center" shrinkToFit="1"/>
      <protection/>
    </xf>
    <xf numFmtId="176" fontId="6" fillId="0" borderId="10" xfId="100" applyNumberFormat="1" applyFont="1" applyFill="1" applyBorder="1" applyAlignment="1">
      <alignment horizontal="right" vertical="center"/>
      <protection/>
    </xf>
    <xf numFmtId="179" fontId="6" fillId="0" borderId="12" xfId="102" applyNumberFormat="1" applyFont="1" applyFill="1" applyBorder="1" applyAlignment="1">
      <alignment horizontal="right" vertical="center" wrapText="1"/>
      <protection/>
    </xf>
    <xf numFmtId="0" fontId="6" fillId="0" borderId="13" xfId="102" applyFont="1" applyFill="1" applyBorder="1" applyAlignment="1">
      <alignment vertical="center" wrapText="1"/>
      <protection/>
    </xf>
    <xf numFmtId="179" fontId="6" fillId="0" borderId="10" xfId="102" applyNumberFormat="1" applyFont="1" applyFill="1" applyBorder="1" applyAlignment="1">
      <alignment horizontal="right" vertical="center" wrapText="1"/>
      <protection/>
    </xf>
    <xf numFmtId="179" fontId="6" fillId="0" borderId="14" xfId="102" applyNumberFormat="1" applyFont="1" applyFill="1" applyBorder="1" applyAlignment="1">
      <alignment horizontal="right" vertical="center" wrapText="1"/>
      <protection/>
    </xf>
    <xf numFmtId="179" fontId="6" fillId="0" borderId="10" xfId="101" applyNumberFormat="1" applyFont="1" applyFill="1" applyBorder="1" applyAlignment="1">
      <alignment horizontal="right" vertical="center"/>
      <protection/>
    </xf>
    <xf numFmtId="0" fontId="0" fillId="0" borderId="0" xfId="0" applyNumberFormat="1" applyFont="1" applyFill="1" applyBorder="1" applyAlignment="1">
      <alignment vertical="center"/>
    </xf>
    <xf numFmtId="0" fontId="0" fillId="0" borderId="0" xfId="0" applyNumberFormat="1" applyFont="1" applyFill="1" applyBorder="1" applyAlignment="1">
      <alignment horizontal="center"/>
    </xf>
    <xf numFmtId="0" fontId="0" fillId="0" borderId="0" xfId="0" applyFont="1" applyAlignment="1">
      <alignment/>
    </xf>
    <xf numFmtId="0" fontId="11" fillId="0" borderId="0" xfId="0" applyNumberFormat="1" applyFont="1" applyFill="1" applyBorder="1" applyAlignment="1">
      <alignment horizontal="left" vertical="center"/>
    </xf>
    <xf numFmtId="0" fontId="0" fillId="0" borderId="0" xfId="0" applyNumberFormat="1" applyFont="1" applyFill="1" applyBorder="1" applyAlignment="1">
      <alignment horizontal="center" vertical="center"/>
    </xf>
    <xf numFmtId="0" fontId="12" fillId="0" borderId="0" xfId="0" applyNumberFormat="1" applyFont="1" applyFill="1" applyBorder="1" applyAlignment="1">
      <alignment horizontal="right" vertical="center"/>
    </xf>
    <xf numFmtId="0" fontId="6" fillId="0" borderId="0" xfId="0" applyNumberFormat="1" applyFont="1" applyFill="1" applyBorder="1" applyAlignment="1">
      <alignment vertical="center"/>
    </xf>
    <xf numFmtId="0" fontId="6" fillId="0" borderId="0" xfId="0" applyNumberFormat="1" applyFont="1" applyFill="1" applyBorder="1" applyAlignment="1">
      <alignment horizontal="center" vertical="center"/>
    </xf>
    <xf numFmtId="0" fontId="6" fillId="0" borderId="0" xfId="0" applyNumberFormat="1" applyFont="1" applyFill="1" applyBorder="1" applyAlignment="1">
      <alignment horizontal="right" vertical="center"/>
    </xf>
    <xf numFmtId="0" fontId="7" fillId="0" borderId="15" xfId="0" applyNumberFormat="1" applyFont="1" applyFill="1" applyBorder="1" applyAlignment="1">
      <alignment horizontal="center" vertical="center"/>
    </xf>
    <xf numFmtId="0" fontId="7" fillId="0" borderId="16" xfId="0" applyNumberFormat="1" applyFont="1" applyFill="1" applyBorder="1" applyAlignment="1">
      <alignment horizontal="center" vertical="center"/>
    </xf>
    <xf numFmtId="0" fontId="7" fillId="0" borderId="17" xfId="0" applyNumberFormat="1" applyFont="1" applyFill="1" applyBorder="1" applyAlignment="1">
      <alignment horizontal="center" vertical="center"/>
    </xf>
    <xf numFmtId="0" fontId="7" fillId="0" borderId="10" xfId="0" applyNumberFormat="1" applyFont="1" applyFill="1" applyBorder="1" applyAlignment="1">
      <alignment horizontal="center" vertical="center"/>
    </xf>
    <xf numFmtId="0" fontId="6" fillId="0" borderId="18" xfId="0" applyNumberFormat="1" applyFont="1" applyFill="1" applyBorder="1" applyAlignment="1">
      <alignment horizontal="center" vertical="center"/>
    </xf>
    <xf numFmtId="0" fontId="6" fillId="0" borderId="14" xfId="0" applyNumberFormat="1" applyFont="1" applyFill="1" applyBorder="1" applyAlignment="1">
      <alignment horizontal="center" vertical="center"/>
    </xf>
    <xf numFmtId="0" fontId="6" fillId="0" borderId="10" xfId="0" applyNumberFormat="1" applyFont="1" applyFill="1" applyBorder="1" applyAlignment="1">
      <alignment vertical="center"/>
    </xf>
    <xf numFmtId="0" fontId="6" fillId="0" borderId="10" xfId="0" applyNumberFormat="1" applyFont="1" applyFill="1" applyBorder="1" applyAlignment="1">
      <alignment horizontal="center" vertical="center"/>
    </xf>
    <xf numFmtId="0" fontId="6" fillId="0" borderId="10" xfId="0" applyNumberFormat="1" applyFont="1" applyFill="1" applyBorder="1" applyAlignment="1">
      <alignment horizontal="right" vertical="center"/>
    </xf>
    <xf numFmtId="0" fontId="6" fillId="0" borderId="10" xfId="0" applyNumberFormat="1" applyFont="1" applyFill="1" applyBorder="1" applyAlignment="1">
      <alignment vertical="center" wrapText="1"/>
    </xf>
    <xf numFmtId="176" fontId="6" fillId="0" borderId="10" xfId="0" applyNumberFormat="1" applyFont="1" applyFill="1" applyBorder="1" applyAlignment="1">
      <alignment horizontal="right" vertical="center"/>
    </xf>
    <xf numFmtId="0" fontId="6" fillId="0" borderId="10" xfId="0" applyNumberFormat="1" applyFont="1" applyFill="1" applyBorder="1" applyAlignment="1">
      <alignment horizontal="left" vertical="center"/>
    </xf>
    <xf numFmtId="176" fontId="6" fillId="0" borderId="10" xfId="0" applyNumberFormat="1" applyFont="1" applyFill="1" applyBorder="1" applyAlignment="1">
      <alignment horizontal="right"/>
    </xf>
    <xf numFmtId="0" fontId="6" fillId="0" borderId="10" xfId="0" applyNumberFormat="1" applyFont="1" applyFill="1" applyBorder="1" applyAlignment="1">
      <alignment/>
    </xf>
    <xf numFmtId="0" fontId="6" fillId="0" borderId="0" xfId="0" applyNumberFormat="1" applyFont="1" applyFill="1" applyBorder="1" applyAlignment="1">
      <alignment horizontal="left" vertical="center"/>
    </xf>
    <xf numFmtId="0" fontId="6" fillId="0" borderId="0" xfId="0" applyFont="1" applyAlignment="1">
      <alignment/>
    </xf>
    <xf numFmtId="0" fontId="6" fillId="0" borderId="0" xfId="0" applyNumberFormat="1" applyFont="1" applyFill="1" applyBorder="1" applyAlignment="1">
      <alignment horizontal="center"/>
    </xf>
    <xf numFmtId="0" fontId="13" fillId="0" borderId="0" xfId="0" applyFont="1" applyFill="1" applyAlignment="1">
      <alignment/>
    </xf>
    <xf numFmtId="0" fontId="11" fillId="0" borderId="0" xfId="0" applyFont="1" applyFill="1" applyAlignment="1">
      <alignment horizontal="center"/>
    </xf>
    <xf numFmtId="0" fontId="5" fillId="24" borderId="1" xfId="0" applyFont="1" applyFill="1" applyBorder="1" applyAlignment="1">
      <alignment horizontal="center" vertical="center" wrapText="1"/>
    </xf>
    <xf numFmtId="0" fontId="5" fillId="24" borderId="1" xfId="0" applyFont="1" applyFill="1" applyBorder="1" applyAlignment="1">
      <alignment horizontal="center" vertical="center"/>
    </xf>
    <xf numFmtId="0" fontId="5" fillId="24" borderId="19" xfId="0" applyFont="1" applyFill="1" applyBorder="1" applyAlignment="1">
      <alignment vertical="center"/>
    </xf>
    <xf numFmtId="0" fontId="5" fillId="24" borderId="20" xfId="0" applyFont="1" applyFill="1" applyBorder="1" applyAlignment="1">
      <alignment vertical="center"/>
    </xf>
    <xf numFmtId="0" fontId="5" fillId="24" borderId="21" xfId="0" applyFont="1" applyFill="1" applyBorder="1" applyAlignment="1">
      <alignment vertical="center"/>
    </xf>
    <xf numFmtId="0" fontId="5" fillId="24" borderId="22" xfId="0" applyFont="1" applyFill="1" applyBorder="1" applyAlignment="1">
      <alignment vertical="center"/>
    </xf>
    <xf numFmtId="0" fontId="5" fillId="24" borderId="23" xfId="0" applyFont="1" applyFill="1" applyBorder="1" applyAlignment="1">
      <alignment vertical="center"/>
    </xf>
    <xf numFmtId="0" fontId="4" fillId="24" borderId="1" xfId="0" applyFont="1" applyFill="1" applyBorder="1" applyAlignment="1">
      <alignment horizontal="left" vertical="center"/>
    </xf>
    <xf numFmtId="0" fontId="4" fillId="24" borderId="1" xfId="0" applyFont="1" applyFill="1" applyBorder="1" applyAlignment="1">
      <alignment horizontal="center" vertical="center"/>
    </xf>
    <xf numFmtId="176" fontId="4" fillId="24" borderId="24" xfId="0" applyNumberFormat="1" applyFont="1" applyFill="1" applyBorder="1" applyAlignment="1">
      <alignment horizontal="right" vertical="center"/>
    </xf>
    <xf numFmtId="176" fontId="4" fillId="24" borderId="21" xfId="0" applyNumberFormat="1" applyFont="1" applyFill="1" applyBorder="1" applyAlignment="1">
      <alignment horizontal="right" vertical="center"/>
    </xf>
    <xf numFmtId="176" fontId="4" fillId="24" borderId="25" xfId="0" applyNumberFormat="1" applyFont="1" applyFill="1" applyBorder="1" applyAlignment="1">
      <alignment horizontal="right" vertical="center"/>
    </xf>
    <xf numFmtId="176" fontId="4" fillId="24" borderId="11" xfId="0" applyNumberFormat="1" applyFont="1" applyFill="1" applyBorder="1" applyAlignment="1">
      <alignment horizontal="right" vertical="center"/>
    </xf>
    <xf numFmtId="0" fontId="5" fillId="24" borderId="1" xfId="0" applyFont="1" applyFill="1" applyBorder="1" applyAlignment="1">
      <alignment horizontal="justify" vertical="center"/>
    </xf>
    <xf numFmtId="180" fontId="4" fillId="24" borderId="11" xfId="0" applyNumberFormat="1" applyFont="1" applyFill="1" applyBorder="1" applyAlignment="1">
      <alignment horizontal="right" vertical="center"/>
    </xf>
    <xf numFmtId="180" fontId="4" fillId="24" borderId="25" xfId="0" applyNumberFormat="1" applyFont="1" applyFill="1" applyBorder="1" applyAlignment="1">
      <alignment horizontal="right" vertical="center"/>
    </xf>
    <xf numFmtId="0" fontId="4" fillId="24" borderId="22" xfId="0" applyFont="1" applyFill="1" applyBorder="1" applyAlignment="1">
      <alignment vertical="center"/>
    </xf>
    <xf numFmtId="0" fontId="5" fillId="24" borderId="26" xfId="0" applyFont="1" applyFill="1" applyBorder="1" applyAlignment="1">
      <alignment vertical="center"/>
    </xf>
    <xf numFmtId="0" fontId="5" fillId="24" borderId="24" xfId="0" applyFont="1" applyFill="1" applyBorder="1" applyAlignment="1">
      <alignment vertical="center"/>
    </xf>
    <xf numFmtId="178" fontId="4" fillId="24" borderId="21" xfId="0" applyNumberFormat="1" applyFont="1" applyFill="1" applyBorder="1" applyAlignment="1">
      <alignment horizontal="right" vertical="center"/>
    </xf>
    <xf numFmtId="178" fontId="4" fillId="24" borderId="11" xfId="0" applyNumberFormat="1" applyFont="1" applyFill="1" applyBorder="1" applyAlignment="1">
      <alignment horizontal="right" vertical="center"/>
    </xf>
    <xf numFmtId="0" fontId="11" fillId="0" borderId="0" xfId="0" applyFont="1" applyFill="1" applyAlignment="1">
      <alignment horizontal="center"/>
    </xf>
    <xf numFmtId="0" fontId="4" fillId="24" borderId="26" xfId="0" applyFont="1" applyFill="1" applyBorder="1" applyAlignment="1">
      <alignment vertical="center"/>
    </xf>
    <xf numFmtId="0" fontId="4" fillId="24" borderId="1" xfId="0" applyFont="1" applyFill="1" applyBorder="1" applyAlignment="1">
      <alignment horizontal="center" vertical="center" wrapText="1"/>
    </xf>
    <xf numFmtId="0" fontId="4" fillId="24" borderId="27" xfId="0" applyFont="1" applyFill="1" applyBorder="1" applyAlignment="1">
      <alignment vertical="center"/>
    </xf>
    <xf numFmtId="0" fontId="4" fillId="24" borderId="28" xfId="0" applyFont="1" applyFill="1" applyBorder="1" applyAlignment="1">
      <alignment vertical="center"/>
    </xf>
    <xf numFmtId="0" fontId="4" fillId="24" borderId="29" xfId="0" applyFont="1" applyFill="1" applyBorder="1" applyAlignment="1">
      <alignment vertical="center"/>
    </xf>
    <xf numFmtId="0" fontId="4" fillId="0" borderId="0" xfId="62" applyFont="1" applyFill="1">
      <alignment/>
      <protection/>
    </xf>
    <xf numFmtId="0" fontId="6" fillId="0" borderId="0" xfId="62" applyFont="1" applyFill="1">
      <alignment/>
      <protection/>
    </xf>
    <xf numFmtId="0" fontId="6" fillId="0" borderId="0" xfId="0" applyFont="1" applyFill="1" applyAlignment="1">
      <alignment/>
    </xf>
    <xf numFmtId="0" fontId="0" fillId="0" borderId="0" xfId="0" applyFill="1" applyAlignment="1">
      <alignment/>
    </xf>
    <xf numFmtId="0" fontId="2" fillId="0" borderId="0" xfId="62" applyFont="1" applyFill="1">
      <alignment/>
      <protection/>
    </xf>
    <xf numFmtId="0" fontId="11" fillId="0" borderId="0" xfId="62" applyFont="1" applyFill="1" applyAlignment="1">
      <alignment horizontal="center"/>
      <protection/>
    </xf>
    <xf numFmtId="0" fontId="4" fillId="0" borderId="0" xfId="62" applyFont="1" applyFill="1" applyAlignment="1">
      <alignment horizontal="right"/>
      <protection/>
    </xf>
    <xf numFmtId="0" fontId="4" fillId="0" borderId="0" xfId="62" applyFont="1" applyFill="1">
      <alignment/>
      <protection/>
    </xf>
    <xf numFmtId="0" fontId="6" fillId="0" borderId="0" xfId="62" applyFont="1" applyFill="1" applyAlignment="1">
      <alignment horizontal="center"/>
      <protection/>
    </xf>
    <xf numFmtId="0" fontId="4" fillId="0" borderId="30" xfId="62" applyFont="1" applyFill="1" applyBorder="1" applyAlignment="1">
      <alignment horizontal="center" vertical="center"/>
      <protection/>
    </xf>
    <xf numFmtId="0" fontId="4" fillId="0" borderId="31" xfId="62" applyFont="1" applyFill="1" applyBorder="1" applyAlignment="1">
      <alignment horizontal="center" vertical="center"/>
      <protection/>
    </xf>
    <xf numFmtId="0" fontId="6" fillId="0" borderId="31" xfId="62" applyFont="1" applyFill="1" applyBorder="1" applyAlignment="1">
      <alignment horizontal="center" vertical="center"/>
      <protection/>
    </xf>
    <xf numFmtId="0" fontId="4" fillId="0" borderId="32" xfId="62" applyFont="1" applyFill="1" applyBorder="1" applyAlignment="1">
      <alignment horizontal="center" vertical="center"/>
      <protection/>
    </xf>
    <xf numFmtId="0" fontId="4" fillId="0" borderId="33" xfId="62" applyFont="1" applyFill="1" applyBorder="1" applyAlignment="1">
      <alignment horizontal="center" vertical="center" shrinkToFit="1"/>
      <protection/>
    </xf>
    <xf numFmtId="0" fontId="6" fillId="0" borderId="33" xfId="62" applyFont="1" applyFill="1" applyBorder="1" applyAlignment="1">
      <alignment horizontal="center" vertical="center"/>
      <protection/>
    </xf>
    <xf numFmtId="0" fontId="4" fillId="0" borderId="34" xfId="62" applyFont="1" applyFill="1" applyBorder="1" applyAlignment="1">
      <alignment horizontal="center" vertical="center"/>
      <protection/>
    </xf>
    <xf numFmtId="0" fontId="4" fillId="0" borderId="32" xfId="62" applyFont="1" applyFill="1" applyBorder="1" applyAlignment="1">
      <alignment horizontal="left" vertical="center"/>
      <protection/>
    </xf>
    <xf numFmtId="176" fontId="4" fillId="0" borderId="33" xfId="62" applyNumberFormat="1" applyFont="1" applyFill="1" applyBorder="1" applyAlignment="1">
      <alignment horizontal="right" vertical="center"/>
      <protection/>
    </xf>
    <xf numFmtId="0" fontId="6" fillId="0" borderId="33" xfId="62" applyFont="1" applyFill="1" applyBorder="1" applyAlignment="1">
      <alignment horizontal="left" vertical="center"/>
      <protection/>
    </xf>
    <xf numFmtId="0" fontId="6" fillId="0" borderId="35" xfId="62" applyFont="1" applyFill="1" applyBorder="1" applyAlignment="1">
      <alignment horizontal="left" vertical="center"/>
      <protection/>
    </xf>
    <xf numFmtId="176" fontId="4" fillId="0" borderId="10" xfId="62" applyNumberFormat="1" applyFont="1" applyFill="1" applyBorder="1" applyAlignment="1">
      <alignment horizontal="right" vertical="center"/>
      <protection/>
    </xf>
    <xf numFmtId="176" fontId="4" fillId="0" borderId="10" xfId="62" applyNumberFormat="1" applyFont="1" applyFill="1" applyBorder="1">
      <alignment/>
      <protection/>
    </xf>
    <xf numFmtId="176" fontId="6" fillId="0" borderId="10" xfId="0" applyNumberFormat="1" applyFont="1" applyFill="1" applyBorder="1" applyAlignment="1">
      <alignment vertical="center"/>
    </xf>
    <xf numFmtId="0" fontId="4" fillId="0" borderId="32" xfId="62" applyFont="1" applyFill="1" applyBorder="1" applyAlignment="1">
      <alignment horizontal="left" vertical="center"/>
      <protection/>
    </xf>
    <xf numFmtId="0" fontId="4" fillId="0" borderId="32" xfId="62" applyFont="1" applyFill="1" applyBorder="1" applyAlignment="1">
      <alignment horizontal="center" vertical="center"/>
      <protection/>
    </xf>
    <xf numFmtId="0" fontId="6" fillId="0" borderId="34" xfId="62" applyFont="1" applyFill="1" applyBorder="1" applyAlignment="1">
      <alignment horizontal="left" vertical="center"/>
      <protection/>
    </xf>
    <xf numFmtId="0" fontId="6" fillId="0" borderId="36" xfId="62" applyFont="1" applyFill="1" applyBorder="1" applyAlignment="1">
      <alignment horizontal="left" vertical="center"/>
      <protection/>
    </xf>
    <xf numFmtId="176" fontId="4" fillId="0" borderId="35" xfId="62" applyNumberFormat="1" applyFont="1" applyFill="1" applyBorder="1" applyAlignment="1">
      <alignment horizontal="right" vertical="center"/>
      <protection/>
    </xf>
    <xf numFmtId="0" fontId="6" fillId="0" borderId="37" xfId="62" applyFont="1" applyFill="1" applyBorder="1" applyAlignment="1">
      <alignment horizontal="left" vertical="center"/>
      <protection/>
    </xf>
    <xf numFmtId="0" fontId="6" fillId="0" borderId="38" xfId="62" applyFont="1" applyFill="1" applyBorder="1" applyAlignment="1">
      <alignment horizontal="left" vertical="center"/>
      <protection/>
    </xf>
    <xf numFmtId="176" fontId="4" fillId="0" borderId="39" xfId="62" applyNumberFormat="1" applyFont="1" applyFill="1" applyBorder="1" applyAlignment="1">
      <alignment horizontal="right" vertical="center"/>
      <protection/>
    </xf>
    <xf numFmtId="0" fontId="6" fillId="0" borderId="40" xfId="62" applyFont="1" applyFill="1" applyBorder="1" applyAlignment="1">
      <alignment horizontal="left" vertical="center"/>
      <protection/>
    </xf>
    <xf numFmtId="0" fontId="6" fillId="0" borderId="41" xfId="62" applyFont="1" applyFill="1" applyBorder="1" applyAlignment="1">
      <alignment horizontal="left" vertical="center"/>
      <protection/>
    </xf>
    <xf numFmtId="0" fontId="6" fillId="0" borderId="42" xfId="62" applyFont="1" applyFill="1" applyBorder="1" applyAlignment="1">
      <alignment horizontal="right" vertical="center"/>
      <protection/>
    </xf>
    <xf numFmtId="0" fontId="6" fillId="0" borderId="35" xfId="62" applyFont="1" applyFill="1" applyBorder="1" applyAlignment="1">
      <alignment horizontal="center" vertical="top"/>
      <protection/>
    </xf>
    <xf numFmtId="0" fontId="5" fillId="0" borderId="32" xfId="62" applyFont="1" applyFill="1" applyBorder="1" applyAlignment="1">
      <alignment horizontal="center" vertical="center"/>
      <protection/>
    </xf>
    <xf numFmtId="0" fontId="7" fillId="0" borderId="33" xfId="62" applyFont="1" applyFill="1" applyBorder="1" applyAlignment="1">
      <alignment horizontal="center" vertical="center"/>
      <protection/>
    </xf>
    <xf numFmtId="0" fontId="7" fillId="0" borderId="35" xfId="62" applyFont="1" applyFill="1" applyBorder="1" applyAlignment="1">
      <alignment horizontal="center" vertical="center"/>
      <protection/>
    </xf>
    <xf numFmtId="176" fontId="4" fillId="0" borderId="12" xfId="62" applyNumberFormat="1" applyFont="1" applyFill="1" applyBorder="1" applyAlignment="1">
      <alignment horizontal="right" vertical="center"/>
      <protection/>
    </xf>
    <xf numFmtId="0" fontId="7" fillId="0" borderId="10" xfId="62" applyFont="1" applyFill="1" applyBorder="1" applyAlignment="1">
      <alignment horizontal="center" vertical="center"/>
      <protection/>
    </xf>
    <xf numFmtId="176" fontId="4" fillId="0" borderId="0" xfId="62" applyNumberFormat="1" applyFont="1" applyFill="1" applyBorder="1" applyAlignment="1">
      <alignment horizontal="right" vertical="center"/>
      <protection/>
    </xf>
    <xf numFmtId="176" fontId="4" fillId="0" borderId="0" xfId="62" applyNumberFormat="1" applyFont="1" applyFill="1" applyBorder="1" applyAlignment="1">
      <alignment horizontal="right" vertical="center"/>
      <protection/>
    </xf>
    <xf numFmtId="0" fontId="4" fillId="0" borderId="0" xfId="62" applyFont="1" applyFill="1" applyBorder="1">
      <alignment/>
      <protection/>
    </xf>
    <xf numFmtId="0" fontId="11" fillId="0" borderId="0" xfId="0" applyFont="1" applyAlignment="1">
      <alignment/>
    </xf>
    <xf numFmtId="0" fontId="0" fillId="24" borderId="0" xfId="0" applyNumberFormat="1" applyFont="1" applyFill="1" applyBorder="1" applyAlignment="1">
      <alignment vertical="center"/>
    </xf>
    <xf numFmtId="0" fontId="14" fillId="0" borderId="0" xfId="0" applyNumberFormat="1" applyFont="1" applyFill="1" applyBorder="1" applyAlignment="1">
      <alignment vertical="center"/>
    </xf>
    <xf numFmtId="0" fontId="6" fillId="0" borderId="0" xfId="0" applyNumberFormat="1" applyFont="1" applyFill="1" applyBorder="1" applyAlignment="1">
      <alignment vertical="center" shrinkToFit="1"/>
    </xf>
    <xf numFmtId="0" fontId="15" fillId="0" borderId="0" xfId="0" applyNumberFormat="1" applyFont="1" applyFill="1" applyBorder="1" applyAlignment="1">
      <alignment horizontal="center" vertical="center"/>
    </xf>
    <xf numFmtId="0" fontId="15" fillId="0" borderId="0" xfId="0" applyNumberFormat="1" applyFont="1" applyFill="1" applyBorder="1" applyAlignment="1">
      <alignment horizontal="center" vertical="center" shrinkToFit="1"/>
    </xf>
    <xf numFmtId="0" fontId="7" fillId="0" borderId="43" xfId="0" applyNumberFormat="1" applyFont="1" applyFill="1" applyBorder="1" applyAlignment="1">
      <alignment horizontal="center" vertical="center"/>
    </xf>
    <xf numFmtId="0" fontId="7" fillId="0" borderId="44" xfId="0" applyNumberFormat="1" applyFont="1" applyFill="1" applyBorder="1" applyAlignment="1">
      <alignment horizontal="center" vertical="center"/>
    </xf>
    <xf numFmtId="0" fontId="7" fillId="0" borderId="10" xfId="0" applyNumberFormat="1" applyFont="1" applyFill="1" applyBorder="1" applyAlignment="1">
      <alignment horizontal="center" vertical="center" shrinkToFit="1"/>
    </xf>
    <xf numFmtId="0" fontId="7" fillId="0" borderId="14" xfId="0" applyNumberFormat="1" applyFont="1" applyFill="1" applyBorder="1" applyAlignment="1">
      <alignment horizontal="center" vertical="center" shrinkToFit="1"/>
    </xf>
    <xf numFmtId="0" fontId="7" fillId="0" borderId="14" xfId="0" applyNumberFormat="1" applyFont="1" applyFill="1" applyBorder="1" applyAlignment="1">
      <alignment horizontal="center" vertical="center"/>
    </xf>
    <xf numFmtId="3" fontId="6" fillId="24" borderId="10" xfId="0" applyNumberFormat="1" applyFont="1" applyFill="1" applyBorder="1" applyAlignment="1">
      <alignment vertical="center"/>
    </xf>
    <xf numFmtId="176" fontId="6" fillId="24" borderId="10" xfId="0" applyNumberFormat="1" applyFont="1" applyFill="1" applyBorder="1" applyAlignment="1">
      <alignment vertical="center"/>
    </xf>
    <xf numFmtId="3" fontId="6" fillId="24" borderId="10" xfId="0" applyNumberFormat="1" applyFont="1" applyFill="1" applyBorder="1" applyAlignment="1">
      <alignment vertical="center" shrinkToFit="1"/>
    </xf>
    <xf numFmtId="3" fontId="6" fillId="24" borderId="10" xfId="0" applyNumberFormat="1" applyFont="1" applyFill="1" applyBorder="1" applyAlignment="1">
      <alignment horizontal="left" vertical="center" shrinkToFit="1"/>
    </xf>
    <xf numFmtId="3" fontId="4" fillId="24" borderId="10" xfId="0" applyNumberFormat="1" applyFont="1" applyFill="1" applyBorder="1" applyAlignment="1">
      <alignment vertical="center"/>
    </xf>
    <xf numFmtId="3" fontId="6" fillId="0" borderId="10" xfId="0" applyNumberFormat="1" applyFont="1" applyFill="1" applyBorder="1" applyAlignment="1">
      <alignment vertical="center"/>
    </xf>
    <xf numFmtId="3" fontId="16" fillId="0" borderId="10" xfId="0" applyNumberFormat="1" applyFont="1" applyFill="1" applyBorder="1" applyAlignment="1">
      <alignment vertical="center"/>
    </xf>
    <xf numFmtId="3" fontId="6" fillId="0" borderId="10" xfId="0" applyNumberFormat="1" applyFont="1" applyFill="1" applyBorder="1" applyAlignment="1">
      <alignment horizontal="left" vertical="center"/>
    </xf>
    <xf numFmtId="0" fontId="6" fillId="0" borderId="10" xfId="0" applyNumberFormat="1" applyFont="1" applyFill="1" applyBorder="1" applyAlignment="1">
      <alignment horizontal="left" vertical="center" shrinkToFit="1"/>
    </xf>
    <xf numFmtId="0" fontId="6" fillId="0" borderId="10" xfId="90" applyNumberFormat="1" applyFont="1" applyFill="1" applyBorder="1" applyAlignment="1">
      <alignment vertical="center" shrinkToFit="1"/>
    </xf>
    <xf numFmtId="3" fontId="6" fillId="0" borderId="10" xfId="0" applyNumberFormat="1" applyFont="1" applyFill="1" applyBorder="1" applyAlignment="1">
      <alignment horizontal="left" vertical="center" shrinkToFit="1"/>
    </xf>
    <xf numFmtId="0" fontId="7" fillId="0" borderId="10" xfId="0" applyNumberFormat="1" applyFont="1" applyFill="1" applyBorder="1" applyAlignment="1">
      <alignment horizontal="distributed" vertical="center"/>
    </xf>
    <xf numFmtId="0" fontId="6" fillId="0" borderId="35" xfId="62" applyFont="1" applyFill="1" applyBorder="1" applyAlignment="1">
      <alignment horizontal="left" vertical="center" shrinkToFit="1"/>
      <protection/>
    </xf>
    <xf numFmtId="0" fontId="7" fillId="0" borderId="10" xfId="0" applyNumberFormat="1" applyFont="1" applyFill="1" applyBorder="1" applyAlignment="1">
      <alignment horizontal="distributed" vertical="center" shrinkToFit="1"/>
    </xf>
    <xf numFmtId="0" fontId="6" fillId="0" borderId="10" xfId="0" applyNumberFormat="1" applyFont="1" applyFill="1" applyBorder="1" applyAlignment="1">
      <alignment vertical="center" shrinkToFit="1"/>
    </xf>
    <xf numFmtId="1" fontId="6" fillId="0" borderId="10" xfId="0" applyNumberFormat="1" applyFont="1" applyFill="1" applyBorder="1" applyAlignment="1" applyProtection="1">
      <alignment vertical="center" shrinkToFit="1"/>
      <protection locked="0"/>
    </xf>
    <xf numFmtId="1" fontId="6" fillId="0" borderId="10" xfId="0" applyNumberFormat="1" applyFont="1" applyFill="1" applyBorder="1" applyAlignment="1" applyProtection="1">
      <alignment vertical="center"/>
      <protection locked="0"/>
    </xf>
    <xf numFmtId="0" fontId="13" fillId="0" borderId="0" xfId="0" applyFont="1" applyFill="1" applyAlignment="1">
      <alignment horizontal="right"/>
    </xf>
    <xf numFmtId="0" fontId="4" fillId="24" borderId="1" xfId="0" applyFont="1" applyFill="1" applyBorder="1" applyAlignment="1">
      <alignment horizontal="justify" vertical="center"/>
    </xf>
    <xf numFmtId="0" fontId="4" fillId="24" borderId="25" xfId="0" applyFont="1" applyFill="1" applyBorder="1" applyAlignment="1">
      <alignment horizontal="right" vertical="center"/>
    </xf>
    <xf numFmtId="0" fontId="4" fillId="24" borderId="1" xfId="0" applyFont="1" applyFill="1" applyBorder="1" applyAlignment="1">
      <alignment vertical="center"/>
    </xf>
    <xf numFmtId="0" fontId="4" fillId="24" borderId="1" xfId="0" applyFont="1" applyFill="1" applyBorder="1" applyAlignment="1">
      <alignment horizontal="right" vertical="center"/>
    </xf>
    <xf numFmtId="176" fontId="4" fillId="24" borderId="25" xfId="0" applyNumberFormat="1" applyFont="1" applyFill="1" applyBorder="1" applyAlignment="1">
      <alignment horizontal="left" vertical="center"/>
    </xf>
    <xf numFmtId="0" fontId="0" fillId="0" borderId="0" xfId="0" applyFont="1" applyFill="1" applyAlignment="1">
      <alignment vertical="center"/>
    </xf>
    <xf numFmtId="0" fontId="15" fillId="0" borderId="0" xfId="0" applyFont="1" applyFill="1" applyAlignment="1">
      <alignment horizontal="center" vertical="center"/>
    </xf>
    <xf numFmtId="0" fontId="17" fillId="0" borderId="0" xfId="0" applyFont="1" applyFill="1" applyAlignment="1">
      <alignment horizontal="center" vertical="center"/>
    </xf>
    <xf numFmtId="0" fontId="17" fillId="0" borderId="0" xfId="0" applyFont="1" applyFill="1" applyAlignment="1">
      <alignment vertical="center"/>
    </xf>
    <xf numFmtId="0" fontId="10" fillId="0" borderId="0" xfId="0" applyFont="1" applyFill="1" applyAlignment="1">
      <alignment vertical="center"/>
    </xf>
    <xf numFmtId="0" fontId="6" fillId="0" borderId="0" xfId="99" applyFont="1">
      <alignment vertical="center"/>
      <protection/>
    </xf>
    <xf numFmtId="0" fontId="6" fillId="0" borderId="45" xfId="99" applyFont="1" applyFill="1" applyBorder="1" applyAlignment="1">
      <alignment horizontal="right" vertical="center"/>
      <protection/>
    </xf>
    <xf numFmtId="0" fontId="6" fillId="0" borderId="45" xfId="99" applyFont="1" applyBorder="1" applyAlignment="1">
      <alignment horizontal="right" vertical="center"/>
      <protection/>
    </xf>
    <xf numFmtId="0" fontId="6" fillId="0" borderId="45" xfId="99" applyFont="1" applyBorder="1" applyAlignment="1">
      <alignment horizontal="center" vertical="center"/>
      <protection/>
    </xf>
    <xf numFmtId="0" fontId="6" fillId="0" borderId="10" xfId="96" applyNumberFormat="1" applyFont="1" applyFill="1" applyBorder="1" applyAlignment="1" applyProtection="1">
      <alignment horizontal="center" vertical="center" wrapText="1"/>
      <protection/>
    </xf>
    <xf numFmtId="0" fontId="6" fillId="0" borderId="10" xfId="96" applyFont="1" applyBorder="1" applyAlignment="1">
      <alignment horizontal="center" vertical="center"/>
      <protection/>
    </xf>
    <xf numFmtId="0" fontId="6" fillId="0" borderId="10" xfId="96" applyFont="1" applyBorder="1" applyAlignment="1">
      <alignment horizontal="center" vertical="center" wrapText="1"/>
      <protection/>
    </xf>
    <xf numFmtId="49" fontId="6" fillId="0" borderId="10" xfId="96" applyNumberFormat="1" applyFont="1" applyFill="1" applyBorder="1" applyAlignment="1" applyProtection="1">
      <alignment horizontal="left" vertical="center"/>
      <protection/>
    </xf>
    <xf numFmtId="176" fontId="18" fillId="0" borderId="11" xfId="0" applyNumberFormat="1" applyFont="1" applyFill="1" applyBorder="1" applyAlignment="1">
      <alignment horizontal="right" vertical="center" wrapText="1"/>
    </xf>
    <xf numFmtId="0" fontId="6" fillId="0" borderId="10" xfId="96" applyFont="1" applyBorder="1">
      <alignment/>
      <protection/>
    </xf>
    <xf numFmtId="176" fontId="18" fillId="0" borderId="11" xfId="0" applyNumberFormat="1" applyFont="1" applyBorder="1" applyAlignment="1">
      <alignment horizontal="right" vertical="center" wrapText="1"/>
    </xf>
    <xf numFmtId="176" fontId="18" fillId="0" borderId="11" xfId="0" applyNumberFormat="1" applyFont="1" applyFill="1" applyBorder="1" applyAlignment="1">
      <alignment horizontal="right" vertical="center" wrapText="1"/>
    </xf>
    <xf numFmtId="176" fontId="18" fillId="25" borderId="11" xfId="0" applyNumberFormat="1" applyFont="1" applyFill="1" applyBorder="1" applyAlignment="1">
      <alignment horizontal="right" vertical="center" wrapText="1"/>
    </xf>
    <xf numFmtId="176" fontId="18" fillId="25" borderId="11" xfId="0" applyNumberFormat="1" applyFont="1" applyFill="1" applyBorder="1" applyAlignment="1">
      <alignment horizontal="right" vertical="center" wrapText="1"/>
    </xf>
    <xf numFmtId="0" fontId="0" fillId="0" borderId="0" xfId="0" applyFont="1" applyFill="1" applyAlignment="1">
      <alignment/>
    </xf>
    <xf numFmtId="0" fontId="0" fillId="0" borderId="0" xfId="0" applyFill="1" applyAlignment="1">
      <alignment/>
    </xf>
    <xf numFmtId="0" fontId="6" fillId="0" borderId="0" xfId="77" applyFont="1" applyFill="1">
      <alignment/>
      <protection/>
    </xf>
    <xf numFmtId="0" fontId="4" fillId="0" borderId="0" xfId="77" applyFont="1" applyFill="1">
      <alignment/>
      <protection/>
    </xf>
    <xf numFmtId="177" fontId="4" fillId="0" borderId="0" xfId="77" applyNumberFormat="1" applyFont="1" applyFill="1">
      <alignment/>
      <protection/>
    </xf>
    <xf numFmtId="0" fontId="4" fillId="0" borderId="0" xfId="77" applyNumberFormat="1" applyFont="1" applyFill="1" applyAlignment="1">
      <alignment shrinkToFit="1"/>
      <protection/>
    </xf>
    <xf numFmtId="0" fontId="0" fillId="0" borderId="0" xfId="77" applyFont="1" applyFill="1">
      <alignment/>
      <protection/>
    </xf>
    <xf numFmtId="0" fontId="3" fillId="0" borderId="0" xfId="77" applyFont="1" applyFill="1">
      <alignment/>
      <protection/>
    </xf>
    <xf numFmtId="0" fontId="3" fillId="0" borderId="0" xfId="77" applyFont="1" applyFill="1" applyAlignment="1">
      <alignment horizontal="center"/>
      <protection/>
    </xf>
    <xf numFmtId="177" fontId="3" fillId="0" borderId="0" xfId="77" applyNumberFormat="1" applyFont="1" applyFill="1">
      <alignment/>
      <protection/>
    </xf>
    <xf numFmtId="0" fontId="3" fillId="0" borderId="0" xfId="77" applyNumberFormat="1" applyFont="1" applyFill="1" applyAlignment="1">
      <alignment shrinkToFit="1"/>
      <protection/>
    </xf>
    <xf numFmtId="0" fontId="4" fillId="0" borderId="0" xfId="77" applyNumberFormat="1" applyFont="1" applyFill="1" applyAlignment="1">
      <alignment horizontal="right" shrinkToFit="1"/>
      <protection/>
    </xf>
    <xf numFmtId="0" fontId="4" fillId="0" borderId="0" xfId="77" applyFont="1" applyFill="1">
      <alignment/>
      <protection/>
    </xf>
    <xf numFmtId="0" fontId="4" fillId="0" borderId="0" xfId="77" applyFont="1" applyFill="1" applyAlignment="1">
      <alignment horizontal="center"/>
      <protection/>
    </xf>
    <xf numFmtId="0" fontId="6" fillId="0" borderId="30" xfId="77" applyFont="1" applyFill="1" applyBorder="1" applyAlignment="1">
      <alignment horizontal="center" vertical="center"/>
      <protection/>
    </xf>
    <xf numFmtId="0" fontId="6" fillId="0" borderId="31" xfId="77" applyFont="1" applyFill="1" applyBorder="1" applyAlignment="1">
      <alignment horizontal="center" vertical="center" wrapText="1"/>
      <protection/>
    </xf>
    <xf numFmtId="0" fontId="4" fillId="0" borderId="31" xfId="77" applyFont="1" applyFill="1" applyBorder="1" applyAlignment="1">
      <alignment horizontal="center" vertical="center" wrapText="1"/>
      <protection/>
    </xf>
    <xf numFmtId="177" fontId="4" fillId="0" borderId="31" xfId="77" applyNumberFormat="1" applyFont="1" applyFill="1" applyBorder="1" applyAlignment="1">
      <alignment horizontal="center" vertical="center" wrapText="1"/>
      <protection/>
    </xf>
    <xf numFmtId="0" fontId="4" fillId="0" borderId="31" xfId="77" applyNumberFormat="1" applyFont="1" applyFill="1" applyBorder="1" applyAlignment="1">
      <alignment horizontal="center" vertical="center" shrinkToFit="1"/>
      <protection/>
    </xf>
    <xf numFmtId="0" fontId="4" fillId="0" borderId="0" xfId="77" applyNumberFormat="1" applyFont="1" applyFill="1" applyAlignment="1">
      <alignment horizontal="center" vertical="center" shrinkToFit="1"/>
      <protection/>
    </xf>
    <xf numFmtId="0" fontId="4" fillId="0" borderId="46" xfId="77" applyNumberFormat="1" applyFont="1" applyFill="1" applyBorder="1" applyAlignment="1">
      <alignment horizontal="center" vertical="center" shrinkToFit="1"/>
      <protection/>
    </xf>
    <xf numFmtId="0" fontId="6" fillId="0" borderId="32" xfId="77" applyFont="1" applyFill="1" applyBorder="1" applyAlignment="1">
      <alignment horizontal="left" vertical="center"/>
      <protection/>
    </xf>
    <xf numFmtId="0" fontId="6" fillId="0" borderId="33" xfId="77" applyFont="1" applyFill="1" applyBorder="1" applyAlignment="1">
      <alignment horizontal="left" vertical="center"/>
      <protection/>
    </xf>
    <xf numFmtId="176" fontId="4" fillId="0" borderId="33" xfId="77" applyNumberFormat="1" applyFont="1" applyFill="1" applyBorder="1" applyAlignment="1">
      <alignment horizontal="right" vertical="center"/>
      <protection/>
    </xf>
    <xf numFmtId="177" fontId="4" fillId="0" borderId="33" xfId="77" applyNumberFormat="1" applyFont="1" applyFill="1" applyBorder="1" applyAlignment="1">
      <alignment horizontal="right" vertical="center"/>
      <protection/>
    </xf>
    <xf numFmtId="0" fontId="4" fillId="0" borderId="33" xfId="77" applyNumberFormat="1" applyFont="1" applyFill="1" applyBorder="1" applyAlignment="1">
      <alignment horizontal="left" vertical="center" shrinkToFit="1"/>
      <protection/>
    </xf>
    <xf numFmtId="0" fontId="4" fillId="0" borderId="0" xfId="77" applyNumberFormat="1" applyFont="1" applyFill="1" applyAlignment="1">
      <alignment horizontal="left" vertical="center" shrinkToFit="1"/>
      <protection/>
    </xf>
    <xf numFmtId="0" fontId="4" fillId="0" borderId="47" xfId="77" applyNumberFormat="1" applyFont="1" applyFill="1" applyBorder="1" applyAlignment="1">
      <alignment horizontal="left" vertical="center" shrinkToFit="1"/>
      <protection/>
    </xf>
    <xf numFmtId="176" fontId="4" fillId="0" borderId="10" xfId="77" applyNumberFormat="1" applyFont="1" applyFill="1" applyBorder="1" applyAlignment="1">
      <alignment horizontal="right" vertical="center"/>
      <protection/>
    </xf>
    <xf numFmtId="0" fontId="7" fillId="0" borderId="48" xfId="0" applyNumberFormat="1" applyFont="1" applyFill="1" applyBorder="1" applyAlignment="1">
      <alignment vertical="center"/>
    </xf>
    <xf numFmtId="0" fontId="7" fillId="0" borderId="12" xfId="0" applyNumberFormat="1" applyFont="1" applyFill="1" applyBorder="1" applyAlignment="1">
      <alignment vertical="center" wrapText="1"/>
    </xf>
    <xf numFmtId="0" fontId="7" fillId="0" borderId="12" xfId="0" applyNumberFormat="1" applyFont="1" applyFill="1" applyBorder="1" applyAlignment="1">
      <alignment vertical="center"/>
    </xf>
    <xf numFmtId="0" fontId="4" fillId="0" borderId="10" xfId="77" applyFont="1" applyFill="1" applyBorder="1" applyAlignment="1">
      <alignment horizontal="right" vertical="center"/>
      <protection/>
    </xf>
    <xf numFmtId="0" fontId="11" fillId="0" borderId="0" xfId="0" applyFont="1" applyFill="1" applyAlignment="1">
      <alignment/>
    </xf>
    <xf numFmtId="177" fontId="16" fillId="0" borderId="33" xfId="77" applyNumberFormat="1" applyFont="1" applyFill="1" applyBorder="1" applyAlignment="1">
      <alignment horizontal="right" vertical="center"/>
      <protection/>
    </xf>
    <xf numFmtId="0" fontId="4" fillId="0" borderId="10" xfId="77" applyFont="1" applyFill="1" applyBorder="1" applyAlignment="1">
      <alignment horizontal="right" vertical="center"/>
      <protection/>
    </xf>
    <xf numFmtId="0" fontId="4" fillId="0" borderId="0" xfId="77" applyNumberFormat="1" applyFont="1" applyFill="1" applyAlignment="1">
      <alignment horizontal="left" vertical="center" shrinkToFit="1"/>
      <protection/>
    </xf>
    <xf numFmtId="0" fontId="4" fillId="25" borderId="33" xfId="77" applyNumberFormat="1" applyFont="1" applyFill="1" applyBorder="1" applyAlignment="1">
      <alignment horizontal="left" vertical="center" shrinkToFit="1"/>
      <protection/>
    </xf>
    <xf numFmtId="0" fontId="4" fillId="18" borderId="47" xfId="77" applyNumberFormat="1" applyFont="1" applyFill="1" applyBorder="1" applyAlignment="1">
      <alignment horizontal="left" vertical="center" shrinkToFit="1"/>
      <protection/>
    </xf>
    <xf numFmtId="0" fontId="4" fillId="25" borderId="10" xfId="77" applyFont="1" applyFill="1" applyBorder="1" applyAlignment="1">
      <alignment horizontal="right" vertical="center"/>
      <protection/>
    </xf>
    <xf numFmtId="0" fontId="4" fillId="0" borderId="33" xfId="77" applyNumberFormat="1" applyFont="1" applyFill="1" applyBorder="1" applyAlignment="1">
      <alignment horizontal="left" vertical="center" shrinkToFit="1"/>
      <protection/>
    </xf>
    <xf numFmtId="0" fontId="4" fillId="0" borderId="0" xfId="77" applyFont="1" applyFill="1">
      <alignment/>
      <protection/>
    </xf>
    <xf numFmtId="0" fontId="6" fillId="0" borderId="0" xfId="0" applyFont="1" applyFill="1" applyAlignment="1">
      <alignment/>
    </xf>
    <xf numFmtId="0" fontId="4" fillId="18" borderId="0" xfId="77" applyNumberFormat="1" applyFont="1" applyFill="1" applyAlignment="1">
      <alignment horizontal="left" vertical="center" shrinkToFit="1"/>
      <protection/>
    </xf>
    <xf numFmtId="0" fontId="10" fillId="0" borderId="0" xfId="0" applyNumberFormat="1" applyFont="1" applyFill="1" applyBorder="1" applyAlignment="1" applyProtection="1">
      <alignment vertical="center"/>
      <protection locked="0"/>
    </xf>
    <xf numFmtId="0" fontId="6" fillId="0" borderId="0" xfId="0" applyNumberFormat="1" applyFont="1" applyFill="1" applyBorder="1" applyAlignment="1" applyProtection="1">
      <alignment vertical="center"/>
      <protection locked="0"/>
    </xf>
    <xf numFmtId="0" fontId="4" fillId="0" borderId="0" xfId="0" applyNumberFormat="1" applyFont="1" applyFill="1" applyBorder="1" applyAlignment="1" applyProtection="1">
      <alignment vertical="center"/>
      <protection locked="0"/>
    </xf>
    <xf numFmtId="0" fontId="0" fillId="0" borderId="0" xfId="0" applyNumberFormat="1" applyFont="1" applyFill="1" applyBorder="1" applyAlignment="1" applyProtection="1">
      <alignment vertical="center"/>
      <protection locked="0"/>
    </xf>
    <xf numFmtId="0" fontId="15" fillId="0" borderId="0" xfId="0" applyNumberFormat="1" applyFont="1" applyFill="1" applyBorder="1" applyAlignment="1" applyProtection="1">
      <alignment horizontal="center" vertical="center"/>
      <protection locked="0"/>
    </xf>
    <xf numFmtId="0" fontId="6" fillId="0" borderId="0" xfId="0" applyNumberFormat="1" applyFont="1" applyFill="1" applyBorder="1" applyAlignment="1" applyProtection="1">
      <alignment horizontal="center" vertical="center"/>
      <protection locked="0"/>
    </xf>
    <xf numFmtId="0" fontId="7" fillId="0" borderId="43" xfId="0" applyNumberFormat="1" applyFont="1" applyFill="1" applyBorder="1" applyAlignment="1" applyProtection="1">
      <alignment horizontal="center" vertical="center"/>
      <protection locked="0"/>
    </xf>
    <xf numFmtId="0" fontId="7" fillId="0" borderId="38" xfId="0" applyNumberFormat="1" applyFont="1" applyFill="1" applyBorder="1" applyAlignment="1" applyProtection="1">
      <alignment horizontal="center" vertical="center"/>
      <protection locked="0"/>
    </xf>
    <xf numFmtId="0" fontId="7" fillId="0" borderId="10" xfId="0" applyNumberFormat="1" applyFont="1" applyFill="1" applyBorder="1" applyAlignment="1" applyProtection="1">
      <alignment horizontal="center" vertical="center"/>
      <protection locked="0"/>
    </xf>
    <xf numFmtId="0" fontId="19" fillId="0" borderId="10" xfId="0" applyNumberFormat="1" applyFont="1" applyFill="1" applyBorder="1" applyAlignment="1" applyProtection="1">
      <alignment horizontal="left" vertical="center"/>
      <protection locked="0"/>
    </xf>
    <xf numFmtId="176" fontId="20" fillId="0" borderId="10" xfId="0" applyNumberFormat="1" applyFont="1" applyFill="1" applyBorder="1" applyAlignment="1" applyProtection="1">
      <alignment horizontal="right" vertical="center"/>
      <protection locked="0"/>
    </xf>
    <xf numFmtId="1" fontId="20" fillId="0" borderId="10" xfId="0" applyNumberFormat="1" applyFont="1" applyFill="1" applyBorder="1" applyAlignment="1" applyProtection="1">
      <alignment horizontal="left" vertical="center"/>
      <protection locked="0"/>
    </xf>
    <xf numFmtId="1" fontId="20" fillId="0" borderId="10" xfId="0" applyNumberFormat="1" applyFont="1" applyFill="1" applyBorder="1" applyAlignment="1" applyProtection="1">
      <alignment vertical="center"/>
      <protection locked="0"/>
    </xf>
    <xf numFmtId="0" fontId="20" fillId="0" borderId="10" xfId="0" applyNumberFormat="1" applyFont="1" applyFill="1" applyBorder="1" applyAlignment="1" applyProtection="1">
      <alignment vertical="center"/>
      <protection locked="0"/>
    </xf>
    <xf numFmtId="3" fontId="20" fillId="0" borderId="10" xfId="0" applyNumberFormat="1" applyFont="1" applyFill="1" applyBorder="1" applyAlignment="1" applyProtection="1">
      <alignment vertical="center"/>
      <protection locked="0"/>
    </xf>
    <xf numFmtId="0" fontId="20" fillId="0" borderId="10" xfId="0" applyNumberFormat="1" applyFont="1" applyFill="1" applyBorder="1" applyAlignment="1" applyProtection="1">
      <alignment vertical="center" wrapText="1"/>
      <protection locked="0"/>
    </xf>
    <xf numFmtId="3" fontId="20" fillId="0" borderId="13" xfId="0" applyNumberFormat="1" applyFont="1" applyFill="1" applyBorder="1" applyAlignment="1" applyProtection="1">
      <alignment vertical="center"/>
      <protection locked="0"/>
    </xf>
    <xf numFmtId="3" fontId="20" fillId="0" borderId="49" xfId="0" applyNumberFormat="1" applyFont="1" applyFill="1" applyBorder="1" applyAlignment="1" applyProtection="1">
      <alignment vertical="center"/>
      <protection locked="0"/>
    </xf>
    <xf numFmtId="1" fontId="20" fillId="0" borderId="18" xfId="0" applyNumberFormat="1" applyFont="1" applyFill="1" applyBorder="1" applyAlignment="1" applyProtection="1">
      <alignment horizontal="left" vertical="center"/>
      <protection locked="0"/>
    </xf>
    <xf numFmtId="0" fontId="20" fillId="0" borderId="10" xfId="0" applyNumberFormat="1" applyFont="1" applyFill="1" applyBorder="1" applyAlignment="1" applyProtection="1">
      <alignment horizontal="left" vertical="center" wrapText="1"/>
      <protection locked="0"/>
    </xf>
    <xf numFmtId="0" fontId="19" fillId="0" borderId="10" xfId="0" applyNumberFormat="1" applyFont="1" applyFill="1" applyBorder="1" applyAlignment="1" applyProtection="1">
      <alignment horizontal="distributed" vertical="center"/>
      <protection locked="0"/>
    </xf>
    <xf numFmtId="0" fontId="10" fillId="0" borderId="0" xfId="0" applyNumberFormat="1" applyFont="1" applyFill="1" applyBorder="1" applyAlignment="1">
      <alignment vertical="center"/>
    </xf>
    <xf numFmtId="0" fontId="16" fillId="0" borderId="0" xfId="0" applyNumberFormat="1" applyFont="1" applyFill="1" applyBorder="1" applyAlignment="1">
      <alignment vertical="center"/>
    </xf>
    <xf numFmtId="177" fontId="0" fillId="0" borderId="0" xfId="0" applyNumberFormat="1" applyFont="1" applyFill="1" applyBorder="1" applyAlignment="1">
      <alignment vertical="center"/>
    </xf>
    <xf numFmtId="177" fontId="15" fillId="0" borderId="0" xfId="0" applyNumberFormat="1" applyFont="1" applyFill="1" applyBorder="1" applyAlignment="1">
      <alignment horizontal="center" vertical="center"/>
    </xf>
    <xf numFmtId="177" fontId="0" fillId="0" borderId="0" xfId="0" applyNumberFormat="1" applyFont="1" applyFill="1" applyBorder="1" applyAlignment="1">
      <alignment horizontal="right" vertical="center"/>
    </xf>
    <xf numFmtId="0" fontId="7" fillId="0" borderId="10" xfId="0" applyNumberFormat="1" applyFont="1" applyFill="1" applyBorder="1" applyAlignment="1">
      <alignment horizontal="center" vertical="center" wrapText="1"/>
    </xf>
    <xf numFmtId="177" fontId="7" fillId="0" borderId="10" xfId="0" applyNumberFormat="1" applyFont="1" applyFill="1" applyBorder="1" applyAlignment="1">
      <alignment horizontal="center" vertical="center"/>
    </xf>
    <xf numFmtId="177" fontId="6" fillId="0" borderId="10" xfId="0" applyNumberFormat="1" applyFont="1" applyFill="1" applyBorder="1" applyAlignment="1">
      <alignment vertical="center"/>
    </xf>
    <xf numFmtId="176" fontId="16" fillId="0" borderId="10" xfId="0" applyNumberFormat="1" applyFont="1" applyFill="1" applyBorder="1" applyAlignment="1">
      <alignment vertical="center"/>
    </xf>
    <xf numFmtId="0" fontId="6" fillId="0" borderId="50" xfId="0" applyNumberFormat="1" applyFont="1" applyFill="1" applyBorder="1" applyAlignment="1">
      <alignment horizontal="left" vertical="center" wrapText="1"/>
    </xf>
    <xf numFmtId="177" fontId="6" fillId="0" borderId="50" xfId="0" applyNumberFormat="1" applyFont="1" applyFill="1" applyBorder="1" applyAlignment="1">
      <alignment horizontal="left" vertical="center" wrapText="1"/>
    </xf>
    <xf numFmtId="0" fontId="1" fillId="0" borderId="0" xfId="0" applyFont="1" applyFill="1" applyAlignment="1">
      <alignment/>
    </xf>
    <xf numFmtId="0" fontId="21" fillId="0" borderId="0" xfId="0" applyFont="1" applyFill="1" applyAlignment="1">
      <alignment horizontal="center"/>
    </xf>
    <xf numFmtId="0" fontId="5" fillId="24" borderId="1" xfId="0" applyFont="1" applyFill="1" applyBorder="1" applyAlignment="1">
      <alignment vertical="center"/>
    </xf>
    <xf numFmtId="180" fontId="4" fillId="24" borderId="24" xfId="0" applyNumberFormat="1" applyFont="1" applyFill="1" applyBorder="1" applyAlignment="1">
      <alignment horizontal="right" vertical="center"/>
    </xf>
    <xf numFmtId="180" fontId="4" fillId="24" borderId="21" xfId="0" applyNumberFormat="1" applyFont="1" applyFill="1" applyBorder="1" applyAlignment="1">
      <alignment horizontal="left" vertical="center"/>
    </xf>
    <xf numFmtId="180" fontId="4" fillId="24" borderId="11" xfId="0" applyNumberFormat="1" applyFont="1" applyFill="1" applyBorder="1" applyAlignment="1">
      <alignment horizontal="left" vertical="center"/>
    </xf>
    <xf numFmtId="0" fontId="4" fillId="24" borderId="51" xfId="0" applyFont="1" applyFill="1" applyBorder="1" applyAlignment="1">
      <alignment horizontal="left" vertical="center"/>
    </xf>
    <xf numFmtId="180" fontId="4" fillId="24" borderId="52" xfId="0" applyNumberFormat="1" applyFont="1" applyFill="1" applyBorder="1" applyAlignment="1">
      <alignment horizontal="right" vertical="center"/>
    </xf>
    <xf numFmtId="180" fontId="4" fillId="24" borderId="19" xfId="0" applyNumberFormat="1" applyFont="1" applyFill="1" applyBorder="1" applyAlignment="1">
      <alignment horizontal="right" vertical="center"/>
    </xf>
    <xf numFmtId="49" fontId="4" fillId="24" borderId="20" xfId="0" applyNumberFormat="1" applyFont="1" applyFill="1" applyBorder="1" applyAlignment="1">
      <alignment horizontal="left" vertical="center"/>
    </xf>
    <xf numFmtId="49" fontId="4" fillId="24" borderId="21" xfId="0" applyNumberFormat="1" applyFont="1" applyFill="1" applyBorder="1" applyAlignment="1">
      <alignment horizontal="left" vertical="center"/>
    </xf>
    <xf numFmtId="0" fontId="11" fillId="0" borderId="0" xfId="0" applyFont="1" applyFill="1" applyAlignment="1">
      <alignment horizontal="center"/>
    </xf>
    <xf numFmtId="176" fontId="4" fillId="24" borderId="1" xfId="0" applyNumberFormat="1" applyFont="1" applyFill="1" applyBorder="1" applyAlignment="1">
      <alignment horizontal="right" vertical="center"/>
    </xf>
    <xf numFmtId="0" fontId="22" fillId="0" borderId="0" xfId="0" applyNumberFormat="1" applyFont="1" applyFill="1" applyBorder="1" applyAlignment="1" applyProtection="1">
      <alignment vertical="center"/>
      <protection locked="0"/>
    </xf>
    <xf numFmtId="0" fontId="23" fillId="0" borderId="0" xfId="0" applyNumberFormat="1" applyFont="1" applyFill="1" applyBorder="1" applyAlignment="1" applyProtection="1">
      <alignment vertical="center"/>
      <protection locked="0"/>
    </xf>
    <xf numFmtId="0" fontId="24" fillId="0" borderId="0" xfId="0" applyNumberFormat="1" applyFont="1" applyFill="1" applyBorder="1" applyAlignment="1" applyProtection="1">
      <alignment horizontal="center" vertical="center"/>
      <protection locked="0"/>
    </xf>
    <xf numFmtId="0" fontId="22" fillId="0" borderId="0" xfId="0" applyFont="1" applyAlignment="1" applyProtection="1">
      <alignment vertical="center"/>
      <protection locked="0"/>
    </xf>
    <xf numFmtId="0" fontId="22" fillId="0" borderId="0" xfId="0" applyFont="1" applyAlignment="1" applyProtection="1">
      <alignment vertical="center" wrapText="1"/>
      <protection locked="0"/>
    </xf>
    <xf numFmtId="0" fontId="22" fillId="0" borderId="0" xfId="0" applyFont="1" applyAlignment="1" applyProtection="1">
      <alignment horizontal="left" vertical="center" wrapText="1"/>
      <protection locked="0"/>
    </xf>
    <xf numFmtId="0" fontId="25" fillId="0" borderId="0" xfId="0" applyNumberFormat="1" applyFont="1" applyFill="1" applyBorder="1" applyAlignment="1" applyProtection="1">
      <alignment vertical="center"/>
      <protection locked="0"/>
    </xf>
    <xf numFmtId="0" fontId="26" fillId="0" borderId="0" xfId="0" applyNumberFormat="1" applyFont="1" applyFill="1" applyBorder="1" applyAlignment="1" applyProtection="1">
      <alignment vertical="center"/>
      <protection locked="0"/>
    </xf>
    <xf numFmtId="0" fontId="27" fillId="0" borderId="0" xfId="0" applyNumberFormat="1" applyFont="1" applyFill="1" applyBorder="1" applyAlignment="1" applyProtection="1">
      <alignment horizontal="center" vertical="center"/>
      <protection locked="0"/>
    </xf>
    <xf numFmtId="0" fontId="28" fillId="0" borderId="0" xfId="0" applyNumberFormat="1" applyFont="1" applyFill="1" applyBorder="1" applyAlignment="1" applyProtection="1">
      <alignment horizontal="center" vertical="center"/>
      <protection locked="0"/>
    </xf>
  </cellXfs>
  <cellStyles count="90">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60% - 着色 5" xfId="43"/>
    <cellStyle name="20% - 强调文字颜色 6" xfId="44"/>
    <cellStyle name="强调文字颜色 2" xfId="45"/>
    <cellStyle name="链接单元格" xfId="46"/>
    <cellStyle name="汇总" xfId="47"/>
    <cellStyle name="好" xfId="48"/>
    <cellStyle name="适中" xfId="49"/>
    <cellStyle name="着色 5" xfId="50"/>
    <cellStyle name="60% - 着色 4" xfId="51"/>
    <cellStyle name="20% - 强调文字颜色 5" xfId="52"/>
    <cellStyle name="强调文字颜色 1" xfId="53"/>
    <cellStyle name="20% - 强调文字颜色 1" xfId="54"/>
    <cellStyle name="40% - 强调文字颜色 1" xfId="55"/>
    <cellStyle name="60% - 着色 1" xfId="56"/>
    <cellStyle name="20% - 强调文字颜色 2" xfId="57"/>
    <cellStyle name="40% - 强调文字颜色 2" xfId="58"/>
    <cellStyle name="强调文字颜色 3" xfId="59"/>
    <cellStyle name="常规 3 2" xfId="60"/>
    <cellStyle name="强调文字颜色 4" xfId="61"/>
    <cellStyle name="常规_Z09 2020年政府性基金预算收支明细表(财预09-1表)" xfId="62"/>
    <cellStyle name="60% - 着色 3" xfId="63"/>
    <cellStyle name="20% - 强调文字颜色 4" xfId="64"/>
    <cellStyle name="40% - 强调文字颜色 4" xfId="65"/>
    <cellStyle name="20% - 着色 1" xfId="66"/>
    <cellStyle name="强调文字颜色 5" xfId="67"/>
    <cellStyle name="常规 2 2" xfId="68"/>
    <cellStyle name="40% - 强调文字颜色 5" xfId="69"/>
    <cellStyle name="20% - 着色 2" xfId="70"/>
    <cellStyle name="60% - 强调文字颜色 5" xfId="71"/>
    <cellStyle name="强调文字颜色 6" xfId="72"/>
    <cellStyle name="常规 10" xfId="73"/>
    <cellStyle name="40% - 强调文字颜色 6" xfId="74"/>
    <cellStyle name="20% - 着色 3" xfId="75"/>
    <cellStyle name="60% - 强调文字颜色 6" xfId="76"/>
    <cellStyle name="常规_Z02 2020年一般公共预算支出表(财预02表)" xfId="77"/>
    <cellStyle name="40% - 着色 1" xfId="78"/>
    <cellStyle name="20% - 着色 4" xfId="79"/>
    <cellStyle name="20% - 着色 5" xfId="80"/>
    <cellStyle name="着色 1" xfId="81"/>
    <cellStyle name="20% - 着色 6" xfId="82"/>
    <cellStyle name="着色 2" xfId="83"/>
    <cellStyle name="40% - 着色 2" xfId="84"/>
    <cellStyle name="40% - 着色 4" xfId="85"/>
    <cellStyle name="40% - 着色 5" xfId="86"/>
    <cellStyle name="40% - 着色 6" xfId="87"/>
    <cellStyle name="60% - 着色 6" xfId="88"/>
    <cellStyle name="百分比 2" xfId="89"/>
    <cellStyle name="常规 2" xfId="90"/>
    <cellStyle name="常规 3" xfId="91"/>
    <cellStyle name="常规 4" xfId="92"/>
    <cellStyle name="常规 5" xfId="93"/>
    <cellStyle name="着色 3" xfId="94"/>
    <cellStyle name="着色 4" xfId="95"/>
    <cellStyle name="常规_工作表 在 ole_excel" xfId="96"/>
    <cellStyle name="着色 6" xfId="97"/>
    <cellStyle name="常规_平衡情况" xfId="98"/>
    <cellStyle name="常规_Book4" xfId="99"/>
    <cellStyle name="常规_!!!2015年省本级预算执行情况（上人代会草案） - 细化基金" xfId="100"/>
    <cellStyle name="常规_2018年市本级社保基金预算表" xfId="101"/>
    <cellStyle name="常规_2017年社会保险基金预算收支表" xfId="102"/>
    <cellStyle name="常规_忻州市2017年政府债务限额和余额表" xfId="1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6"/>
  <sheetViews>
    <sheetView showGridLines="0" showZeros="0" view="pageBreakPreview" zoomScaleSheetLayoutView="100" workbookViewId="0" topLeftCell="A1">
      <selection activeCell="A1" sqref="A1"/>
    </sheetView>
  </sheetViews>
  <sheetFormatPr defaultColWidth="8.75390625" defaultRowHeight="14.25" customHeight="1"/>
  <cols>
    <col min="1" max="1" width="148.375" style="254" customWidth="1"/>
    <col min="2" max="2" width="9.00390625" style="254" hidden="1" customWidth="1"/>
    <col min="3" max="32" width="9.00390625" style="254" customWidth="1"/>
    <col min="33" max="16384" width="8.75390625" style="254" customWidth="1"/>
  </cols>
  <sheetData>
    <row r="1" spans="1:2" ht="36.75" customHeight="1">
      <c r="A1" s="302" t="s">
        <v>0</v>
      </c>
      <c r="B1" s="254" t="s">
        <v>1</v>
      </c>
    </row>
    <row r="2" spans="1:2" ht="52.5" customHeight="1">
      <c r="A2" s="303"/>
      <c r="B2" s="254" t="s">
        <v>2</v>
      </c>
    </row>
    <row r="3" spans="1:2" ht="178.5" customHeight="1">
      <c r="A3" s="304" t="s">
        <v>3</v>
      </c>
      <c r="B3" s="254" t="s">
        <v>4</v>
      </c>
    </row>
    <row r="4" spans="1:2" ht="51.75" customHeight="1">
      <c r="A4" s="304" t="s">
        <v>5</v>
      </c>
      <c r="B4" s="254" t="s">
        <v>6</v>
      </c>
    </row>
    <row r="5" spans="1:2" ht="33" customHeight="1">
      <c r="A5" s="305"/>
      <c r="B5" s="254" t="s">
        <v>7</v>
      </c>
    </row>
    <row r="6" spans="1:2" ht="42" customHeight="1">
      <c r="A6" s="305"/>
      <c r="B6" s="254" t="s">
        <v>8</v>
      </c>
    </row>
  </sheetData>
  <sheetProtection/>
  <printOptions horizontalCentered="1"/>
  <pageMargins left="0.07847222222222222" right="0.39305555555555555" top="0.9798611111111111" bottom="0.9798611111111111" header="0.5076388888888889" footer="0.5076388888888889"/>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C61"/>
  <sheetViews>
    <sheetView zoomScaleSheetLayoutView="100" workbookViewId="0" topLeftCell="A1">
      <selection activeCell="F47" sqref="F47"/>
    </sheetView>
  </sheetViews>
  <sheetFormatPr defaultColWidth="8.75390625" defaultRowHeight="14.25"/>
  <cols>
    <col min="1" max="1" width="7.875" style="2" customWidth="1"/>
    <col min="2" max="2" width="47.50390625" style="0" customWidth="1"/>
    <col min="3" max="3" width="21.375" style="0" customWidth="1"/>
  </cols>
  <sheetData>
    <row r="1" spans="1:3" ht="15">
      <c r="A1" s="82" t="s">
        <v>2611</v>
      </c>
      <c r="B1" s="2"/>
      <c r="C1" s="2"/>
    </row>
    <row r="2" spans="1:3" ht="20.25">
      <c r="A2" s="83" t="s">
        <v>2612</v>
      </c>
      <c r="B2" s="83"/>
      <c r="C2" s="83"/>
    </row>
    <row r="3" spans="2:3" ht="15">
      <c r="B3" s="2"/>
      <c r="C3" s="182" t="s">
        <v>63</v>
      </c>
    </row>
    <row r="4" spans="1:3" ht="15">
      <c r="A4" s="85" t="s">
        <v>64</v>
      </c>
      <c r="B4" s="85" t="s">
        <v>30</v>
      </c>
      <c r="C4" s="85" t="s">
        <v>32</v>
      </c>
    </row>
    <row r="5" spans="1:3" ht="15">
      <c r="A5" s="93" t="s">
        <v>801</v>
      </c>
      <c r="B5" s="91" t="s">
        <v>2613</v>
      </c>
      <c r="C5" s="93">
        <v>655</v>
      </c>
    </row>
    <row r="6" spans="1:3" ht="15">
      <c r="A6" s="93" t="s">
        <v>2614</v>
      </c>
      <c r="B6" s="91" t="s">
        <v>2615</v>
      </c>
      <c r="C6" s="95">
        <v>230</v>
      </c>
    </row>
    <row r="7" spans="1:3" ht="15">
      <c r="A7" s="93" t="s">
        <v>2616</v>
      </c>
      <c r="B7" s="91" t="s">
        <v>2617</v>
      </c>
      <c r="C7" s="95">
        <v>425</v>
      </c>
    </row>
    <row r="8" spans="1:3" ht="15">
      <c r="A8" s="93" t="s">
        <v>2618</v>
      </c>
      <c r="B8" s="91" t="s">
        <v>2619</v>
      </c>
      <c r="C8" s="95">
        <v>0</v>
      </c>
    </row>
    <row r="9" spans="1:3" ht="15">
      <c r="A9" s="93" t="s">
        <v>900</v>
      </c>
      <c r="B9" s="91" t="s">
        <v>2620</v>
      </c>
      <c r="C9" s="95">
        <v>3346</v>
      </c>
    </row>
    <row r="10" spans="1:3" ht="15">
      <c r="A10" s="93" t="s">
        <v>2621</v>
      </c>
      <c r="B10" s="91" t="s">
        <v>2622</v>
      </c>
      <c r="C10" s="95">
        <v>3269</v>
      </c>
    </row>
    <row r="11" spans="1:3" ht="15">
      <c r="A11" s="93" t="s">
        <v>2623</v>
      </c>
      <c r="B11" s="91" t="s">
        <v>2624</v>
      </c>
      <c r="C11" s="95">
        <v>77</v>
      </c>
    </row>
    <row r="12" spans="1:3" ht="15">
      <c r="A12" s="93" t="s">
        <v>2625</v>
      </c>
      <c r="B12" s="91" t="s">
        <v>2626</v>
      </c>
      <c r="C12" s="95"/>
    </row>
    <row r="13" spans="1:3" ht="15">
      <c r="A13" s="93" t="s">
        <v>1264</v>
      </c>
      <c r="B13" s="91" t="s">
        <v>2627</v>
      </c>
      <c r="C13" s="95"/>
    </row>
    <row r="14" spans="1:3" ht="15">
      <c r="A14" s="93" t="s">
        <v>2628</v>
      </c>
      <c r="B14" s="91" t="s">
        <v>2629</v>
      </c>
      <c r="C14" s="95"/>
    </row>
    <row r="15" spans="1:3" ht="15">
      <c r="A15" s="93" t="s">
        <v>2630</v>
      </c>
      <c r="B15" s="91" t="s">
        <v>2631</v>
      </c>
      <c r="C15" s="95"/>
    </row>
    <row r="16" spans="1:3" ht="15">
      <c r="A16" s="93" t="s">
        <v>1404</v>
      </c>
      <c r="B16" s="91" t="s">
        <v>2632</v>
      </c>
      <c r="C16" s="95">
        <v>511293</v>
      </c>
    </row>
    <row r="17" spans="1:3" ht="15">
      <c r="A17" s="93" t="s">
        <v>2633</v>
      </c>
      <c r="B17" s="91" t="s">
        <v>2634</v>
      </c>
      <c r="C17" s="95">
        <v>413742</v>
      </c>
    </row>
    <row r="18" spans="1:3" ht="15">
      <c r="A18" s="93" t="s">
        <v>2635</v>
      </c>
      <c r="B18" s="91" t="s">
        <v>2636</v>
      </c>
      <c r="C18" s="95">
        <v>46905</v>
      </c>
    </row>
    <row r="19" spans="1:3" ht="15">
      <c r="A19" s="93" t="s">
        <v>2637</v>
      </c>
      <c r="B19" s="91" t="s">
        <v>2638</v>
      </c>
      <c r="C19" s="95">
        <v>9950</v>
      </c>
    </row>
    <row r="20" spans="1:3" ht="15">
      <c r="A20" s="93" t="s">
        <v>2639</v>
      </c>
      <c r="B20" s="91" t="s">
        <v>2640</v>
      </c>
      <c r="C20" s="95">
        <v>20710</v>
      </c>
    </row>
    <row r="21" spans="1:3" ht="15">
      <c r="A21" s="93" t="s">
        <v>2641</v>
      </c>
      <c r="B21" s="91" t="s">
        <v>2642</v>
      </c>
      <c r="C21" s="95">
        <v>3631</v>
      </c>
    </row>
    <row r="22" spans="1:3" ht="15">
      <c r="A22" s="93" t="s">
        <v>2643</v>
      </c>
      <c r="B22" s="91" t="s">
        <v>2644</v>
      </c>
      <c r="C22" s="95"/>
    </row>
    <row r="23" spans="1:3" ht="15">
      <c r="A23" s="93" t="s">
        <v>2645</v>
      </c>
      <c r="B23" s="91" t="s">
        <v>2646</v>
      </c>
      <c r="C23" s="95"/>
    </row>
    <row r="24" spans="1:3" ht="15">
      <c r="A24" s="93" t="s">
        <v>2647</v>
      </c>
      <c r="B24" s="91" t="s">
        <v>2648</v>
      </c>
      <c r="C24" s="95">
        <v>0</v>
      </c>
    </row>
    <row r="25" spans="1:3" ht="15">
      <c r="A25" s="93" t="s">
        <v>2649</v>
      </c>
      <c r="B25" s="91" t="s">
        <v>2650</v>
      </c>
      <c r="C25" s="95">
        <v>0</v>
      </c>
    </row>
    <row r="26" spans="1:3" ht="15">
      <c r="A26" s="93" t="s">
        <v>2651</v>
      </c>
      <c r="B26" s="91" t="s">
        <v>2652</v>
      </c>
      <c r="C26" s="95"/>
    </row>
    <row r="27" spans="1:3" ht="15">
      <c r="A27" s="93" t="s">
        <v>1439</v>
      </c>
      <c r="B27" s="91" t="s">
        <v>2653</v>
      </c>
      <c r="C27" s="95">
        <v>1520</v>
      </c>
    </row>
    <row r="28" spans="1:3" ht="15">
      <c r="A28" s="93" t="s">
        <v>2654</v>
      </c>
      <c r="B28" s="91" t="s">
        <v>2655</v>
      </c>
      <c r="C28" s="95">
        <v>373</v>
      </c>
    </row>
    <row r="29" spans="1:3" ht="15">
      <c r="A29" s="93" t="s">
        <v>2656</v>
      </c>
      <c r="B29" s="91" t="s">
        <v>2657</v>
      </c>
      <c r="C29" s="95"/>
    </row>
    <row r="30" spans="1:3" ht="15">
      <c r="A30" s="93" t="s">
        <v>2658</v>
      </c>
      <c r="B30" s="91" t="s">
        <v>2659</v>
      </c>
      <c r="C30" s="95">
        <v>1147</v>
      </c>
    </row>
    <row r="31" spans="1:3" ht="15">
      <c r="A31" s="93" t="s">
        <v>1646</v>
      </c>
      <c r="B31" s="91" t="s">
        <v>2660</v>
      </c>
      <c r="C31" s="95">
        <v>24</v>
      </c>
    </row>
    <row r="32" spans="1:3" ht="15">
      <c r="A32" s="93" t="s">
        <v>2661</v>
      </c>
      <c r="B32" s="91" t="s">
        <v>2662</v>
      </c>
      <c r="C32" s="95"/>
    </row>
    <row r="33" spans="1:3" ht="15">
      <c r="A33" s="93" t="s">
        <v>2663</v>
      </c>
      <c r="B33" s="91" t="s">
        <v>2664</v>
      </c>
      <c r="C33" s="95"/>
    </row>
    <row r="34" spans="1:3" ht="15">
      <c r="A34" s="93" t="s">
        <v>2665</v>
      </c>
      <c r="B34" s="91" t="s">
        <v>2666</v>
      </c>
      <c r="C34" s="95">
        <v>24</v>
      </c>
    </row>
    <row r="35" spans="1:3" ht="15">
      <c r="A35" s="93" t="s">
        <v>2667</v>
      </c>
      <c r="B35" s="91" t="s">
        <v>2668</v>
      </c>
      <c r="C35" s="95"/>
    </row>
    <row r="36" spans="1:3" ht="15">
      <c r="A36" s="93" t="s">
        <v>2669</v>
      </c>
      <c r="B36" s="91" t="s">
        <v>2670</v>
      </c>
      <c r="C36" s="95"/>
    </row>
    <row r="37" spans="1:3" ht="15">
      <c r="A37" s="93" t="s">
        <v>2671</v>
      </c>
      <c r="B37" s="91" t="s">
        <v>2672</v>
      </c>
      <c r="C37" s="95"/>
    </row>
    <row r="38" spans="1:3" ht="15">
      <c r="A38" s="93" t="s">
        <v>2673</v>
      </c>
      <c r="B38" s="91" t="s">
        <v>2674</v>
      </c>
      <c r="C38" s="95"/>
    </row>
    <row r="39" spans="1:3" ht="15">
      <c r="A39" s="93" t="s">
        <v>2675</v>
      </c>
      <c r="B39" s="91" t="s">
        <v>2676</v>
      </c>
      <c r="C39" s="95"/>
    </row>
    <row r="40" spans="1:3" ht="15">
      <c r="A40" s="93" t="s">
        <v>2677</v>
      </c>
      <c r="B40" s="91" t="s">
        <v>2678</v>
      </c>
      <c r="C40" s="95"/>
    </row>
    <row r="41" spans="1:3" ht="15">
      <c r="A41" s="93" t="s">
        <v>2679</v>
      </c>
      <c r="B41" s="91" t="s">
        <v>2680</v>
      </c>
      <c r="C41" s="95"/>
    </row>
    <row r="42" spans="1:3" ht="15">
      <c r="A42" s="93" t="s">
        <v>1761</v>
      </c>
      <c r="B42" s="91" t="s">
        <v>2681</v>
      </c>
      <c r="C42" s="95"/>
    </row>
    <row r="43" spans="1:3" ht="15">
      <c r="A43" s="93" t="s">
        <v>2682</v>
      </c>
      <c r="B43" s="91" t="s">
        <v>2683</v>
      </c>
      <c r="C43" s="95"/>
    </row>
    <row r="44" spans="1:3" ht="15">
      <c r="A44" s="93" t="s">
        <v>2295</v>
      </c>
      <c r="B44" s="91" t="s">
        <v>2684</v>
      </c>
      <c r="C44" s="95">
        <v>48942</v>
      </c>
    </row>
    <row r="45" spans="1:3" ht="15">
      <c r="A45" s="93" t="s">
        <v>2685</v>
      </c>
      <c r="B45" s="91" t="s">
        <v>2686</v>
      </c>
      <c r="C45" s="95">
        <v>37875</v>
      </c>
    </row>
    <row r="46" spans="1:3" ht="15">
      <c r="A46" s="93" t="s">
        <v>2687</v>
      </c>
      <c r="B46" s="91" t="s">
        <v>2688</v>
      </c>
      <c r="C46" s="95">
        <v>220</v>
      </c>
    </row>
    <row r="47" spans="1:3" ht="15">
      <c r="A47" s="93" t="s">
        <v>2689</v>
      </c>
      <c r="B47" s="91" t="s">
        <v>2690</v>
      </c>
      <c r="C47" s="95">
        <v>10847</v>
      </c>
    </row>
    <row r="48" spans="1:3" ht="15">
      <c r="A48" s="93" t="s">
        <v>2279</v>
      </c>
      <c r="B48" s="91" t="s">
        <v>2691</v>
      </c>
      <c r="C48" s="95">
        <v>15982</v>
      </c>
    </row>
    <row r="49" spans="1:3" ht="15">
      <c r="A49" s="93" t="s">
        <v>2291</v>
      </c>
      <c r="B49" s="91" t="s">
        <v>2692</v>
      </c>
      <c r="C49" s="95">
        <v>0</v>
      </c>
    </row>
    <row r="50" spans="1:3" ht="15">
      <c r="A50" s="93" t="s">
        <v>2693</v>
      </c>
      <c r="B50" s="183" t="s">
        <v>2694</v>
      </c>
      <c r="C50" s="95">
        <v>13893</v>
      </c>
    </row>
    <row r="51" spans="1:3" ht="15">
      <c r="A51" s="91"/>
      <c r="B51" s="91"/>
      <c r="C51" s="184"/>
    </row>
    <row r="52" spans="1:3" ht="15">
      <c r="A52" s="91"/>
      <c r="B52" s="183"/>
      <c r="C52" s="184"/>
    </row>
    <row r="53" spans="1:3" ht="15">
      <c r="A53" s="185"/>
      <c r="B53" s="97"/>
      <c r="C53" s="184"/>
    </row>
    <row r="54" spans="1:3" ht="15">
      <c r="A54" s="185"/>
      <c r="B54" s="97"/>
      <c r="C54" s="184"/>
    </row>
    <row r="55" spans="1:3" ht="15">
      <c r="A55" s="186"/>
      <c r="B55" s="97"/>
      <c r="C55" s="184"/>
    </row>
    <row r="56" spans="1:3" ht="15">
      <c r="A56" s="186"/>
      <c r="B56" s="97"/>
      <c r="C56" s="184"/>
    </row>
    <row r="57" spans="1:3" ht="15">
      <c r="A57" s="186"/>
      <c r="B57" s="97"/>
      <c r="C57" s="184"/>
    </row>
    <row r="58" spans="1:3" ht="15">
      <c r="A58" s="186"/>
      <c r="B58" s="97"/>
      <c r="C58" s="184"/>
    </row>
    <row r="59" spans="1:3" ht="15">
      <c r="A59" s="186"/>
      <c r="B59" s="97"/>
      <c r="C59" s="184"/>
    </row>
    <row r="60" spans="1:3" ht="15">
      <c r="A60" s="186"/>
      <c r="B60" s="97"/>
      <c r="C60" s="184"/>
    </row>
    <row r="61" spans="1:3" ht="15">
      <c r="A61" s="186"/>
      <c r="B61" s="97" t="s">
        <v>2695</v>
      </c>
      <c r="C61" s="93">
        <v>579300</v>
      </c>
    </row>
  </sheetData>
  <sheetProtection/>
  <mergeCells count="1">
    <mergeCell ref="A2:C2"/>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D72"/>
  <sheetViews>
    <sheetView showGridLines="0" showZeros="0" view="pageBreakPreview" zoomScaleNormal="80" zoomScaleSheetLayoutView="100" workbookViewId="0" topLeftCell="A1">
      <pane ySplit="5" topLeftCell="A11" activePane="bottomLeft" state="frozen"/>
      <selection pane="bottomLeft" activeCell="C25" sqref="C25"/>
    </sheetView>
  </sheetViews>
  <sheetFormatPr defaultColWidth="8.75390625" defaultRowHeight="14.25" customHeight="1"/>
  <cols>
    <col min="1" max="1" width="43.75390625" style="62" customWidth="1"/>
    <col min="2" max="2" width="13.00390625" style="62" customWidth="1"/>
    <col min="3" max="3" width="56.625" style="157" customWidth="1"/>
    <col min="4" max="4" width="14.75390625" style="62" customWidth="1"/>
  </cols>
  <sheetData>
    <row r="1" ht="14.25" customHeight="1">
      <c r="A1" s="56" t="s">
        <v>2696</v>
      </c>
    </row>
    <row r="2" spans="1:4" s="154" customFormat="1" ht="30" customHeight="1">
      <c r="A2" s="158" t="s">
        <v>2697</v>
      </c>
      <c r="B2" s="158"/>
      <c r="C2" s="159"/>
      <c r="D2" s="158"/>
    </row>
    <row r="3" ht="18" customHeight="1"/>
    <row r="4" spans="1:4" ht="31.5" customHeight="1">
      <c r="A4" s="160" t="s">
        <v>2698</v>
      </c>
      <c r="B4" s="161"/>
      <c r="C4" s="162" t="s">
        <v>2699</v>
      </c>
      <c r="D4" s="68"/>
    </row>
    <row r="5" spans="1:4" ht="35.25" customHeight="1">
      <c r="A5" s="68" t="s">
        <v>30</v>
      </c>
      <c r="B5" s="68" t="s">
        <v>32</v>
      </c>
      <c r="C5" s="163" t="s">
        <v>30</v>
      </c>
      <c r="D5" s="164" t="s">
        <v>32</v>
      </c>
    </row>
    <row r="6" spans="1:4" s="155" customFormat="1" ht="19.5" customHeight="1">
      <c r="A6" s="165" t="s">
        <v>2594</v>
      </c>
      <c r="B6" s="166"/>
      <c r="C6" s="167" t="s">
        <v>2613</v>
      </c>
      <c r="D6" s="166">
        <f>SUM(D7:D9)</f>
        <v>216</v>
      </c>
    </row>
    <row r="7" spans="1:4" s="155" customFormat="1" ht="19.5" customHeight="1">
      <c r="A7" s="165" t="s">
        <v>2595</v>
      </c>
      <c r="B7" s="166"/>
      <c r="C7" s="168" t="s">
        <v>2615</v>
      </c>
      <c r="D7" s="166">
        <v>216</v>
      </c>
    </row>
    <row r="8" spans="1:4" s="155" customFormat="1" ht="19.5" customHeight="1">
      <c r="A8" s="165" t="s">
        <v>2596</v>
      </c>
      <c r="B8" s="166"/>
      <c r="C8" s="168" t="s">
        <v>2617</v>
      </c>
      <c r="D8" s="166"/>
    </row>
    <row r="9" spans="1:4" s="155" customFormat="1" ht="19.5" customHeight="1">
      <c r="A9" s="169" t="s">
        <v>2597</v>
      </c>
      <c r="B9" s="166"/>
      <c r="C9" s="168" t="s">
        <v>2619</v>
      </c>
      <c r="D9" s="166"/>
    </row>
    <row r="10" spans="1:4" s="155" customFormat="1" ht="19.5" customHeight="1">
      <c r="A10" s="165" t="s">
        <v>2598</v>
      </c>
      <c r="B10" s="166">
        <v>19410</v>
      </c>
      <c r="C10" s="167" t="s">
        <v>2620</v>
      </c>
      <c r="D10" s="166">
        <f>SUM(D11:D13)</f>
        <v>0</v>
      </c>
    </row>
    <row r="11" spans="1:4" s="155" customFormat="1" ht="19.5" customHeight="1">
      <c r="A11" s="165" t="s">
        <v>2599</v>
      </c>
      <c r="B11" s="166">
        <v>1940</v>
      </c>
      <c r="C11" s="168" t="s">
        <v>2700</v>
      </c>
      <c r="D11" s="166"/>
    </row>
    <row r="12" spans="1:4" s="155" customFormat="1" ht="19.5" customHeight="1">
      <c r="A12" s="165" t="s">
        <v>2600</v>
      </c>
      <c r="B12" s="166">
        <v>194150</v>
      </c>
      <c r="C12" s="168" t="s">
        <v>2701</v>
      </c>
      <c r="D12" s="166"/>
    </row>
    <row r="13" spans="1:4" s="155" customFormat="1" ht="19.5" customHeight="1">
      <c r="A13" s="165" t="s">
        <v>2601</v>
      </c>
      <c r="B13" s="166"/>
      <c r="C13" s="168" t="s">
        <v>2702</v>
      </c>
      <c r="D13" s="166"/>
    </row>
    <row r="14" spans="1:4" s="155" customFormat="1" ht="19.5" customHeight="1">
      <c r="A14" s="165" t="s">
        <v>2602</v>
      </c>
      <c r="B14" s="166"/>
      <c r="C14" s="167" t="s">
        <v>2627</v>
      </c>
      <c r="D14" s="166">
        <f>SUM(D15,D16)</f>
        <v>0</v>
      </c>
    </row>
    <row r="15" spans="1:4" s="155" customFormat="1" ht="19.5" customHeight="1">
      <c r="A15" s="165" t="s">
        <v>2603</v>
      </c>
      <c r="B15" s="166">
        <v>13000</v>
      </c>
      <c r="C15" s="167" t="s">
        <v>2703</v>
      </c>
      <c r="D15" s="166"/>
    </row>
    <row r="16" spans="1:4" s="155" customFormat="1" ht="19.5" customHeight="1">
      <c r="A16" s="165" t="s">
        <v>2604</v>
      </c>
      <c r="B16" s="166"/>
      <c r="C16" s="167" t="s">
        <v>2704</v>
      </c>
      <c r="D16" s="166"/>
    </row>
    <row r="17" spans="1:4" s="155" customFormat="1" ht="19.5" customHeight="1">
      <c r="A17" s="165" t="s">
        <v>2605</v>
      </c>
      <c r="B17" s="166"/>
      <c r="C17" s="167" t="s">
        <v>2632</v>
      </c>
      <c r="D17" s="166">
        <f>SUM(D18:D27)</f>
        <v>274636</v>
      </c>
    </row>
    <row r="18" spans="1:4" s="155" customFormat="1" ht="19.5" customHeight="1">
      <c r="A18" s="165" t="s">
        <v>2606</v>
      </c>
      <c r="B18" s="166"/>
      <c r="C18" s="167" t="s">
        <v>2705</v>
      </c>
      <c r="D18" s="166">
        <v>221516</v>
      </c>
    </row>
    <row r="19" spans="1:4" s="155" customFormat="1" ht="19.5" customHeight="1">
      <c r="A19" s="165" t="s">
        <v>2607</v>
      </c>
      <c r="B19" s="166">
        <v>1500</v>
      </c>
      <c r="C19" s="167" t="s">
        <v>2706</v>
      </c>
      <c r="D19" s="166">
        <v>31337</v>
      </c>
    </row>
    <row r="20" spans="1:4" s="155" customFormat="1" ht="19.5" customHeight="1">
      <c r="A20" s="165" t="s">
        <v>2608</v>
      </c>
      <c r="B20" s="166"/>
      <c r="C20" s="167" t="s">
        <v>2707</v>
      </c>
      <c r="D20" s="166">
        <v>6935</v>
      </c>
    </row>
    <row r="21" spans="1:4" s="155" customFormat="1" ht="19.5" customHeight="1">
      <c r="A21" s="170" t="s">
        <v>2609</v>
      </c>
      <c r="B21" s="133"/>
      <c r="C21" s="167" t="s">
        <v>2708</v>
      </c>
      <c r="D21" s="166"/>
    </row>
    <row r="22" spans="1:4" s="155" customFormat="1" ht="19.5" customHeight="1">
      <c r="A22" s="170" t="s">
        <v>2610</v>
      </c>
      <c r="B22" s="133"/>
      <c r="C22" s="167" t="s">
        <v>2709</v>
      </c>
      <c r="D22" s="166"/>
    </row>
    <row r="23" spans="1:4" ht="19.5" customHeight="1">
      <c r="A23" s="171"/>
      <c r="B23" s="133"/>
      <c r="C23" s="167" t="s">
        <v>2710</v>
      </c>
      <c r="D23" s="133"/>
    </row>
    <row r="24" spans="1:4" ht="19.5" customHeight="1">
      <c r="A24" s="170"/>
      <c r="B24" s="133"/>
      <c r="C24" s="167" t="s">
        <v>2711</v>
      </c>
      <c r="D24" s="133"/>
    </row>
    <row r="25" spans="1:4" ht="19.5" customHeight="1">
      <c r="A25" s="71"/>
      <c r="B25" s="133"/>
      <c r="C25" s="167" t="s">
        <v>2712</v>
      </c>
      <c r="D25" s="133">
        <v>13192</v>
      </c>
    </row>
    <row r="26" spans="1:4" ht="19.5" customHeight="1">
      <c r="A26" s="71"/>
      <c r="B26" s="133"/>
      <c r="C26" s="167" t="s">
        <v>2713</v>
      </c>
      <c r="D26" s="133">
        <v>1656</v>
      </c>
    </row>
    <row r="27" spans="1:4" ht="19.5" customHeight="1">
      <c r="A27" s="71"/>
      <c r="B27" s="133"/>
      <c r="C27" s="167" t="s">
        <v>2714</v>
      </c>
      <c r="D27" s="133"/>
    </row>
    <row r="28" spans="1:4" ht="19.5" customHeight="1">
      <c r="A28" s="172"/>
      <c r="B28" s="133"/>
      <c r="C28" s="167" t="s">
        <v>2653</v>
      </c>
      <c r="D28" s="133">
        <f>SUM(D29:D33)</f>
        <v>0</v>
      </c>
    </row>
    <row r="29" spans="1:4" ht="19.5" customHeight="1">
      <c r="A29" s="172"/>
      <c r="B29" s="133"/>
      <c r="C29" s="167" t="s">
        <v>2715</v>
      </c>
      <c r="D29" s="133"/>
    </row>
    <row r="30" spans="1:4" ht="19.5" customHeight="1">
      <c r="A30" s="172"/>
      <c r="B30" s="133"/>
      <c r="C30" s="173" t="s">
        <v>2716</v>
      </c>
      <c r="D30" s="133"/>
    </row>
    <row r="31" spans="1:4" ht="19.5" customHeight="1">
      <c r="A31" s="172"/>
      <c r="B31" s="133"/>
      <c r="C31" s="173" t="s">
        <v>2717</v>
      </c>
      <c r="D31" s="133"/>
    </row>
    <row r="32" spans="1:4" ht="19.5" customHeight="1">
      <c r="A32" s="172"/>
      <c r="B32" s="133"/>
      <c r="C32" s="174" t="s">
        <v>2718</v>
      </c>
      <c r="D32" s="133"/>
    </row>
    <row r="33" spans="1:4" ht="19.5" customHeight="1">
      <c r="A33" s="172"/>
      <c r="B33" s="133"/>
      <c r="C33" s="174" t="s">
        <v>2719</v>
      </c>
      <c r="D33" s="133"/>
    </row>
    <row r="34" spans="1:4" ht="19.5" customHeight="1">
      <c r="A34" s="172"/>
      <c r="B34" s="133"/>
      <c r="C34" s="175" t="s">
        <v>2660</v>
      </c>
      <c r="D34" s="133">
        <f>SUM(D35:D44)</f>
        <v>0</v>
      </c>
    </row>
    <row r="35" spans="1:4" ht="19.5" customHeight="1">
      <c r="A35" s="172"/>
      <c r="B35" s="133"/>
      <c r="C35" s="173" t="s">
        <v>2720</v>
      </c>
      <c r="D35" s="133"/>
    </row>
    <row r="36" spans="1:4" ht="19.5" customHeight="1">
      <c r="A36" s="172"/>
      <c r="B36" s="133"/>
      <c r="C36" s="173" t="s">
        <v>2721</v>
      </c>
      <c r="D36" s="133"/>
    </row>
    <row r="37" spans="1:4" ht="19.5" customHeight="1">
      <c r="A37" s="172"/>
      <c r="B37" s="133"/>
      <c r="C37" s="173" t="s">
        <v>2722</v>
      </c>
      <c r="D37" s="133"/>
    </row>
    <row r="38" spans="1:4" s="156" customFormat="1" ht="19.5" customHeight="1">
      <c r="A38" s="172"/>
      <c r="B38" s="133"/>
      <c r="C38" s="173" t="s">
        <v>2723</v>
      </c>
      <c r="D38" s="133"/>
    </row>
    <row r="39" spans="1:4" ht="19.5" customHeight="1">
      <c r="A39" s="172"/>
      <c r="B39" s="133"/>
      <c r="C39" s="173" t="s">
        <v>2724</v>
      </c>
      <c r="D39" s="133"/>
    </row>
    <row r="40" spans="1:4" ht="19.5" customHeight="1">
      <c r="A40" s="170"/>
      <c r="B40" s="133"/>
      <c r="C40" s="173" t="s">
        <v>2725</v>
      </c>
      <c r="D40" s="133"/>
    </row>
    <row r="41" spans="1:4" ht="19.5" customHeight="1">
      <c r="A41" s="170"/>
      <c r="B41" s="133"/>
      <c r="C41" s="173" t="s">
        <v>2726</v>
      </c>
      <c r="D41" s="133"/>
    </row>
    <row r="42" spans="1:4" ht="19.5" customHeight="1">
      <c r="A42" s="170"/>
      <c r="B42" s="133"/>
      <c r="C42" s="173" t="s">
        <v>2727</v>
      </c>
      <c r="D42" s="133"/>
    </row>
    <row r="43" spans="1:4" ht="19.5" customHeight="1">
      <c r="A43" s="170"/>
      <c r="B43" s="133"/>
      <c r="C43" s="173" t="s">
        <v>2728</v>
      </c>
      <c r="D43" s="133"/>
    </row>
    <row r="44" spans="1:4" ht="19.5" customHeight="1">
      <c r="A44" s="170"/>
      <c r="B44" s="133"/>
      <c r="C44" s="173" t="s">
        <v>2729</v>
      </c>
      <c r="D44" s="133"/>
    </row>
    <row r="45" spans="1:4" ht="19.5" customHeight="1">
      <c r="A45" s="170"/>
      <c r="B45" s="133"/>
      <c r="C45" s="175" t="s">
        <v>2681</v>
      </c>
      <c r="D45" s="133">
        <f>D46</f>
        <v>0</v>
      </c>
    </row>
    <row r="46" spans="1:4" ht="19.5" customHeight="1">
      <c r="A46" s="170"/>
      <c r="B46" s="133"/>
      <c r="C46" s="173" t="s">
        <v>2730</v>
      </c>
      <c r="D46" s="133"/>
    </row>
    <row r="47" spans="1:4" ht="19.5" customHeight="1">
      <c r="A47" s="170"/>
      <c r="B47" s="133"/>
      <c r="C47" s="175" t="s">
        <v>2684</v>
      </c>
      <c r="D47" s="133">
        <f>SUM(D48:D50)</f>
        <v>3728</v>
      </c>
    </row>
    <row r="48" spans="1:4" ht="19.5" customHeight="1">
      <c r="A48" s="176"/>
      <c r="B48" s="133"/>
      <c r="C48" s="173" t="s">
        <v>2731</v>
      </c>
      <c r="D48" s="133">
        <v>855</v>
      </c>
    </row>
    <row r="49" spans="1:4" ht="19.5" customHeight="1">
      <c r="A49" s="176"/>
      <c r="B49" s="133"/>
      <c r="C49" s="173" t="s">
        <v>2732</v>
      </c>
      <c r="D49" s="133">
        <v>220</v>
      </c>
    </row>
    <row r="50" spans="1:4" ht="19.5" customHeight="1">
      <c r="A50" s="176"/>
      <c r="B50" s="133"/>
      <c r="C50" s="173" t="s">
        <v>2733</v>
      </c>
      <c r="D50" s="133">
        <v>2653</v>
      </c>
    </row>
    <row r="51" spans="1:4" ht="19.5" customHeight="1">
      <c r="A51" s="176"/>
      <c r="B51" s="133"/>
      <c r="C51" s="175" t="s">
        <v>2691</v>
      </c>
      <c r="D51" s="133"/>
    </row>
    <row r="52" spans="1:4" ht="19.5" customHeight="1">
      <c r="A52" s="176"/>
      <c r="B52" s="133"/>
      <c r="C52" s="175" t="s">
        <v>2692</v>
      </c>
      <c r="D52" s="133"/>
    </row>
    <row r="53" spans="1:4" ht="19.5" customHeight="1">
      <c r="A53" s="176"/>
      <c r="B53" s="133"/>
      <c r="C53" s="177" t="s">
        <v>2694</v>
      </c>
      <c r="D53" s="133">
        <f>SUM(D54:D55)</f>
        <v>228</v>
      </c>
    </row>
    <row r="54" spans="1:4" ht="19.5" customHeight="1">
      <c r="A54" s="176"/>
      <c r="B54" s="133"/>
      <c r="C54" s="177" t="s">
        <v>2734</v>
      </c>
      <c r="D54" s="133"/>
    </row>
    <row r="55" spans="1:4" ht="19.5" customHeight="1">
      <c r="A55" s="176"/>
      <c r="B55" s="133"/>
      <c r="C55" s="177" t="s">
        <v>2735</v>
      </c>
      <c r="D55" s="133">
        <v>228</v>
      </c>
    </row>
    <row r="56" spans="1:4" ht="19.5" customHeight="1">
      <c r="A56" s="176"/>
      <c r="B56" s="133"/>
      <c r="C56" s="175"/>
      <c r="D56" s="133"/>
    </row>
    <row r="57" spans="1:4" ht="19.5" customHeight="1">
      <c r="A57" s="176"/>
      <c r="B57" s="133"/>
      <c r="C57" s="175"/>
      <c r="D57" s="133"/>
    </row>
    <row r="58" spans="1:4" ht="19.5" customHeight="1">
      <c r="A58" s="176"/>
      <c r="B58" s="133"/>
      <c r="C58" s="175"/>
      <c r="D58" s="133"/>
    </row>
    <row r="59" spans="1:4" ht="19.5" customHeight="1">
      <c r="A59" s="176"/>
      <c r="B59" s="133"/>
      <c r="C59" s="175"/>
      <c r="D59" s="133"/>
    </row>
    <row r="60" spans="1:4" ht="19.5" customHeight="1">
      <c r="A60" s="176"/>
      <c r="B60" s="133"/>
      <c r="C60" s="175"/>
      <c r="D60" s="133"/>
    </row>
    <row r="61" spans="1:4" ht="19.5" customHeight="1">
      <c r="A61" s="176"/>
      <c r="B61" s="133"/>
      <c r="C61" s="178"/>
      <c r="D61" s="133"/>
    </row>
    <row r="62" spans="1:4" ht="19.5" customHeight="1">
      <c r="A62" s="176" t="s">
        <v>60</v>
      </c>
      <c r="B62" s="133">
        <f>SUM(B6:B22)</f>
        <v>230000</v>
      </c>
      <c r="C62" s="178" t="s">
        <v>2695</v>
      </c>
      <c r="D62" s="133">
        <f>SUM(D6,D10,D14,D17,D28,D34,D45,D47,D51,D52,D53)</f>
        <v>278808</v>
      </c>
    </row>
    <row r="63" spans="1:4" ht="19.5" customHeight="1">
      <c r="A63" s="71" t="s">
        <v>2736</v>
      </c>
      <c r="B63" s="133">
        <f>SUM(B64,B65)</f>
        <v>7462</v>
      </c>
      <c r="C63" s="179" t="s">
        <v>2737</v>
      </c>
      <c r="D63" s="133">
        <f>SUM(D64,D65)</f>
        <v>4812</v>
      </c>
    </row>
    <row r="64" spans="1:4" ht="19.5" customHeight="1">
      <c r="A64" s="71" t="s">
        <v>2738</v>
      </c>
      <c r="B64" s="133">
        <v>7462</v>
      </c>
      <c r="C64" s="179" t="s">
        <v>2739</v>
      </c>
      <c r="D64" s="133">
        <v>4812</v>
      </c>
    </row>
    <row r="65" spans="1:4" ht="19.5" customHeight="1">
      <c r="A65" s="71" t="s">
        <v>2740</v>
      </c>
      <c r="B65" s="133"/>
      <c r="C65" s="179" t="s">
        <v>2741</v>
      </c>
      <c r="D65" s="133"/>
    </row>
    <row r="66" spans="1:4" ht="19.5" customHeight="1">
      <c r="A66" s="71" t="s">
        <v>2429</v>
      </c>
      <c r="B66" s="133">
        <v>46158</v>
      </c>
      <c r="C66" s="179" t="s">
        <v>2742</v>
      </c>
      <c r="D66" s="133"/>
    </row>
    <row r="67" spans="1:4" ht="19.5" customHeight="1">
      <c r="A67" s="71" t="s">
        <v>2430</v>
      </c>
      <c r="B67" s="133"/>
      <c r="C67" s="179" t="s">
        <v>2743</v>
      </c>
      <c r="D67" s="133"/>
    </row>
    <row r="68" spans="1:4" ht="19.5" customHeight="1">
      <c r="A68" s="71" t="s">
        <v>2744</v>
      </c>
      <c r="B68" s="133"/>
      <c r="C68" s="180" t="s">
        <v>2745</v>
      </c>
      <c r="D68" s="133"/>
    </row>
    <row r="69" spans="1:4" ht="19.5" customHeight="1">
      <c r="A69" s="181" t="s">
        <v>2746</v>
      </c>
      <c r="B69" s="133"/>
      <c r="C69" s="180" t="s">
        <v>2747</v>
      </c>
      <c r="D69" s="133"/>
    </row>
    <row r="70" spans="1:4" ht="19.5" customHeight="1">
      <c r="A70" s="181" t="s">
        <v>2748</v>
      </c>
      <c r="B70" s="133"/>
      <c r="C70" s="180"/>
      <c r="D70" s="133"/>
    </row>
    <row r="71" spans="1:4" ht="19.5" customHeight="1">
      <c r="A71" s="181"/>
      <c r="B71" s="133"/>
      <c r="C71" s="180"/>
      <c r="D71" s="133"/>
    </row>
    <row r="72" spans="1:4" ht="19.5" customHeight="1">
      <c r="A72" s="176" t="s">
        <v>2445</v>
      </c>
      <c r="B72" s="133">
        <f>B62+B63+B66+B67+B69+B70</f>
        <v>283620</v>
      </c>
      <c r="C72" s="178" t="s">
        <v>2446</v>
      </c>
      <c r="D72" s="133">
        <f>D63+D66+D67+D68+D69+D62</f>
        <v>283620</v>
      </c>
    </row>
  </sheetData>
  <sheetProtection/>
  <mergeCells count="3">
    <mergeCell ref="A2:D2"/>
    <mergeCell ref="A4:B4"/>
    <mergeCell ref="C4:D4"/>
  </mergeCells>
  <printOptions horizontalCentered="1"/>
  <pageMargins left="0.6298611111111111" right="0.39305555555555555" top="0.9798611111111111" bottom="0.9798611111111111" header="0.5076388888888889" footer="0.5076388888888889"/>
  <pageSetup firstPageNumber="53" useFirstPageNumber="1" horizontalDpi="600" verticalDpi="600" orientation="landscape" paperSize="9" scale="95"/>
  <headerFooter scaleWithDoc="0" alignWithMargins="0">
    <oddFooter>&amp;C&amp;"宋体"&amp;12第 &amp;P 页</oddFooter>
  </headerFooter>
</worksheet>
</file>

<file path=xl/worksheets/sheet12.xml><?xml version="1.0" encoding="utf-8"?>
<worksheet xmlns="http://schemas.openxmlformats.org/spreadsheetml/2006/main" xmlns:r="http://schemas.openxmlformats.org/officeDocument/2006/relationships">
  <dimension ref="A1:I274"/>
  <sheetViews>
    <sheetView showZeros="0" workbookViewId="0" topLeftCell="A1">
      <selection activeCell="A2" sqref="A2:E2"/>
    </sheetView>
  </sheetViews>
  <sheetFormatPr defaultColWidth="8.00390625" defaultRowHeight="14.25"/>
  <cols>
    <col min="1" max="1" width="43.00390625" style="111" customWidth="1"/>
    <col min="2" max="2" width="12.125" style="111" customWidth="1"/>
    <col min="3" max="3" width="10.25390625" style="112" customWidth="1"/>
    <col min="4" max="4" width="59.50390625" style="112" customWidth="1"/>
    <col min="5" max="5" width="10.25390625" style="111" customWidth="1"/>
    <col min="6" max="8" width="8.00390625" style="111" hidden="1" customWidth="1"/>
    <col min="9" max="251" width="8.00390625" style="111" customWidth="1"/>
    <col min="252" max="253" width="8.00390625" style="113" customWidth="1"/>
    <col min="254" max="16384" width="8.00390625" style="114" customWidth="1"/>
  </cols>
  <sheetData>
    <row r="1" ht="18" customHeight="1">
      <c r="A1" s="115" t="s">
        <v>2749</v>
      </c>
    </row>
    <row r="2" spans="1:5" ht="20.25">
      <c r="A2" s="116" t="s">
        <v>2750</v>
      </c>
      <c r="B2" s="116"/>
      <c r="C2" s="116"/>
      <c r="D2" s="116"/>
      <c r="E2" s="116"/>
    </row>
    <row r="3" ht="15">
      <c r="E3" s="117"/>
    </row>
    <row r="4" spans="1:5" ht="15.75">
      <c r="A4" s="118"/>
      <c r="D4" s="119"/>
      <c r="E4" s="117" t="s">
        <v>63</v>
      </c>
    </row>
    <row r="5" spans="1:5" ht="22.5" customHeight="1">
      <c r="A5" s="120" t="s">
        <v>2698</v>
      </c>
      <c r="B5" s="121"/>
      <c r="C5" s="122" t="s">
        <v>2699</v>
      </c>
      <c r="D5" s="122" t="s">
        <v>2699</v>
      </c>
      <c r="E5" s="121"/>
    </row>
    <row r="6" spans="1:8" ht="15" customHeight="1">
      <c r="A6" s="123" t="s">
        <v>30</v>
      </c>
      <c r="B6" s="124" t="s">
        <v>32</v>
      </c>
      <c r="C6" s="125" t="s">
        <v>64</v>
      </c>
      <c r="D6" s="125" t="s">
        <v>30</v>
      </c>
      <c r="E6" s="126" t="s">
        <v>32</v>
      </c>
      <c r="G6" s="111" t="s">
        <v>2751</v>
      </c>
      <c r="H6" s="111" t="s">
        <v>2752</v>
      </c>
    </row>
    <row r="7" spans="1:5" ht="15" customHeight="1">
      <c r="A7" s="127" t="s">
        <v>2594</v>
      </c>
      <c r="B7" s="128"/>
      <c r="C7" s="129" t="s">
        <v>801</v>
      </c>
      <c r="D7" s="130" t="s">
        <v>2613</v>
      </c>
      <c r="E7" s="131">
        <f>SUM(E8,E14,E20)</f>
        <v>216</v>
      </c>
    </row>
    <row r="8" spans="1:5" ht="15" customHeight="1">
      <c r="A8" s="127" t="s">
        <v>2595</v>
      </c>
      <c r="B8" s="128"/>
      <c r="C8" s="129" t="s">
        <v>2614</v>
      </c>
      <c r="D8" s="130" t="s">
        <v>2615</v>
      </c>
      <c r="E8" s="131">
        <f>SUM(E9:E13)</f>
        <v>216</v>
      </c>
    </row>
    <row r="9" spans="1:7" ht="15" customHeight="1">
      <c r="A9" s="127" t="s">
        <v>2596</v>
      </c>
      <c r="B9" s="128"/>
      <c r="C9" s="129" t="s">
        <v>2753</v>
      </c>
      <c r="D9" s="130" t="s">
        <v>2754</v>
      </c>
      <c r="E9" s="132">
        <v>36</v>
      </c>
      <c r="G9" s="111">
        <v>36</v>
      </c>
    </row>
    <row r="10" spans="1:7" ht="15" customHeight="1">
      <c r="A10" s="127" t="s">
        <v>2597</v>
      </c>
      <c r="B10" s="128"/>
      <c r="C10" s="129" t="s">
        <v>2755</v>
      </c>
      <c r="D10" s="130" t="s">
        <v>2756</v>
      </c>
      <c r="E10" s="132">
        <v>180</v>
      </c>
      <c r="G10" s="111">
        <v>180</v>
      </c>
    </row>
    <row r="11" spans="1:5" ht="15" customHeight="1">
      <c r="A11" s="127" t="s">
        <v>2598</v>
      </c>
      <c r="B11" s="133">
        <v>19410</v>
      </c>
      <c r="C11" s="129" t="s">
        <v>2757</v>
      </c>
      <c r="D11" s="130" t="s">
        <v>2758</v>
      </c>
      <c r="E11" s="131"/>
    </row>
    <row r="12" spans="1:5" ht="15" customHeight="1">
      <c r="A12" s="127" t="s">
        <v>2599</v>
      </c>
      <c r="B12" s="133">
        <v>1940</v>
      </c>
      <c r="C12" s="129" t="s">
        <v>2759</v>
      </c>
      <c r="D12" s="130" t="s">
        <v>2760</v>
      </c>
      <c r="E12" s="131"/>
    </row>
    <row r="13" spans="1:5" ht="15" customHeight="1">
      <c r="A13" s="127" t="s">
        <v>2600</v>
      </c>
      <c r="B13" s="128">
        <v>194150</v>
      </c>
      <c r="C13" s="129" t="s">
        <v>2761</v>
      </c>
      <c r="D13" s="130" t="s">
        <v>2762</v>
      </c>
      <c r="E13" s="131"/>
    </row>
    <row r="14" spans="1:5" ht="15" customHeight="1">
      <c r="A14" s="127" t="s">
        <v>2763</v>
      </c>
      <c r="B14" s="128">
        <v>194150</v>
      </c>
      <c r="C14" s="129" t="s">
        <v>2616</v>
      </c>
      <c r="D14" s="130" t="s">
        <v>2617</v>
      </c>
      <c r="E14" s="131">
        <f>SUM(E15:E19)</f>
        <v>0</v>
      </c>
    </row>
    <row r="15" spans="1:5" ht="15" customHeight="1">
      <c r="A15" s="127" t="s">
        <v>2764</v>
      </c>
      <c r="B15" s="128"/>
      <c r="C15" s="129" t="s">
        <v>2765</v>
      </c>
      <c r="D15" s="130" t="s">
        <v>2766</v>
      </c>
      <c r="E15" s="131"/>
    </row>
    <row r="16" spans="1:5" ht="15" customHeight="1">
      <c r="A16" s="127" t="s">
        <v>2767</v>
      </c>
      <c r="B16" s="128"/>
      <c r="C16" s="129" t="s">
        <v>2768</v>
      </c>
      <c r="D16" s="130" t="s">
        <v>2769</v>
      </c>
      <c r="E16" s="131"/>
    </row>
    <row r="17" spans="1:5" ht="15" customHeight="1">
      <c r="A17" s="127" t="s">
        <v>2770</v>
      </c>
      <c r="B17" s="128"/>
      <c r="C17" s="129" t="s">
        <v>2771</v>
      </c>
      <c r="D17" s="130" t="s">
        <v>2772</v>
      </c>
      <c r="E17" s="131"/>
    </row>
    <row r="18" spans="1:5" ht="15" customHeight="1">
      <c r="A18" s="127" t="s">
        <v>2773</v>
      </c>
      <c r="B18" s="128"/>
      <c r="C18" s="129" t="s">
        <v>2774</v>
      </c>
      <c r="D18" s="130" t="s">
        <v>2775</v>
      </c>
      <c r="E18" s="132"/>
    </row>
    <row r="19" spans="1:5" ht="15" customHeight="1">
      <c r="A19" s="127" t="s">
        <v>2601</v>
      </c>
      <c r="B19" s="128"/>
      <c r="C19" s="129" t="s">
        <v>2776</v>
      </c>
      <c r="D19" s="130" t="s">
        <v>2777</v>
      </c>
      <c r="E19" s="131"/>
    </row>
    <row r="20" spans="1:5" ht="15" customHeight="1">
      <c r="A20" s="127" t="s">
        <v>2602</v>
      </c>
      <c r="B20" s="128">
        <f>SUM(B21:B22)</f>
        <v>0</v>
      </c>
      <c r="C20" s="129" t="s">
        <v>2618</v>
      </c>
      <c r="D20" s="130" t="s">
        <v>2619</v>
      </c>
      <c r="E20" s="131">
        <f>SUM(E21:E22)</f>
        <v>0</v>
      </c>
    </row>
    <row r="21" spans="1:5" ht="15" customHeight="1">
      <c r="A21" s="127" t="s">
        <v>2778</v>
      </c>
      <c r="B21" s="128"/>
      <c r="C21" s="129" t="s">
        <v>2779</v>
      </c>
      <c r="D21" s="130" t="s">
        <v>2780</v>
      </c>
      <c r="E21" s="131"/>
    </row>
    <row r="22" spans="1:5" ht="15" customHeight="1">
      <c r="A22" s="127" t="s">
        <v>2781</v>
      </c>
      <c r="B22" s="128"/>
      <c r="C22" s="129" t="s">
        <v>2782</v>
      </c>
      <c r="D22" s="130" t="s">
        <v>2783</v>
      </c>
      <c r="E22" s="131"/>
    </row>
    <row r="23" spans="1:5" ht="15" customHeight="1">
      <c r="A23" s="127" t="s">
        <v>2603</v>
      </c>
      <c r="B23" s="133">
        <v>13000</v>
      </c>
      <c r="C23" s="129" t="s">
        <v>900</v>
      </c>
      <c r="D23" s="130" t="s">
        <v>2620</v>
      </c>
      <c r="E23" s="131">
        <f>SUM(E24,E28,E32)</f>
        <v>0</v>
      </c>
    </row>
    <row r="24" spans="1:5" ht="15" customHeight="1">
      <c r="A24" s="127" t="s">
        <v>2604</v>
      </c>
      <c r="B24" s="128"/>
      <c r="C24" s="129" t="s">
        <v>2621</v>
      </c>
      <c r="D24" s="130" t="s">
        <v>2700</v>
      </c>
      <c r="E24" s="131">
        <f>SUM(E25:E27)</f>
        <v>0</v>
      </c>
    </row>
    <row r="25" spans="1:5" ht="15" customHeight="1">
      <c r="A25" s="127" t="s">
        <v>2605</v>
      </c>
      <c r="B25" s="128"/>
      <c r="C25" s="129" t="s">
        <v>2784</v>
      </c>
      <c r="D25" s="130" t="s">
        <v>2785</v>
      </c>
      <c r="E25" s="131"/>
    </row>
    <row r="26" spans="1:5" ht="15" customHeight="1">
      <c r="A26" s="127" t="s">
        <v>2606</v>
      </c>
      <c r="B26" s="128"/>
      <c r="C26" s="129" t="s">
        <v>2786</v>
      </c>
      <c r="D26" s="130" t="s">
        <v>2787</v>
      </c>
      <c r="E26" s="131"/>
    </row>
    <row r="27" spans="1:5" ht="15" customHeight="1">
      <c r="A27" s="127" t="s">
        <v>2607</v>
      </c>
      <c r="B27" s="133">
        <v>1500</v>
      </c>
      <c r="C27" s="129" t="s">
        <v>2788</v>
      </c>
      <c r="D27" s="130" t="s">
        <v>2789</v>
      </c>
      <c r="E27" s="131"/>
    </row>
    <row r="28" spans="1:5" ht="15" customHeight="1">
      <c r="A28" s="127" t="s">
        <v>2608</v>
      </c>
      <c r="B28" s="128">
        <f>SUM(B29:B33)</f>
        <v>0</v>
      </c>
      <c r="C28" s="129" t="s">
        <v>2623</v>
      </c>
      <c r="D28" s="130" t="s">
        <v>2701</v>
      </c>
      <c r="E28" s="131">
        <f>SUM(E29:E31)</f>
        <v>0</v>
      </c>
    </row>
    <row r="29" spans="1:5" ht="15" customHeight="1">
      <c r="A29" s="71" t="s">
        <v>2790</v>
      </c>
      <c r="B29" s="128"/>
      <c r="C29" s="129" t="s">
        <v>2791</v>
      </c>
      <c r="D29" s="130" t="s">
        <v>2785</v>
      </c>
      <c r="E29" s="131"/>
    </row>
    <row r="30" spans="1:5" ht="15" customHeight="1">
      <c r="A30" s="71" t="s">
        <v>2792</v>
      </c>
      <c r="B30" s="128"/>
      <c r="C30" s="129" t="s">
        <v>2793</v>
      </c>
      <c r="D30" s="130" t="s">
        <v>2787</v>
      </c>
      <c r="E30" s="131"/>
    </row>
    <row r="31" spans="1:5" ht="15" customHeight="1">
      <c r="A31" s="71" t="s">
        <v>2794</v>
      </c>
      <c r="B31" s="128"/>
      <c r="C31" s="129" t="s">
        <v>2795</v>
      </c>
      <c r="D31" s="130" t="s">
        <v>2796</v>
      </c>
      <c r="E31" s="131"/>
    </row>
    <row r="32" spans="1:5" ht="15" customHeight="1">
      <c r="A32" s="71" t="s">
        <v>2797</v>
      </c>
      <c r="B32" s="128"/>
      <c r="C32" s="129" t="s">
        <v>2625</v>
      </c>
      <c r="D32" s="130" t="s">
        <v>2702</v>
      </c>
      <c r="E32" s="131">
        <f>SUM(E33:E34)</f>
        <v>0</v>
      </c>
    </row>
    <row r="33" spans="1:5" ht="15" customHeight="1">
      <c r="A33" s="71" t="s">
        <v>2798</v>
      </c>
      <c r="B33" s="128"/>
      <c r="C33" s="129" t="s">
        <v>2799</v>
      </c>
      <c r="D33" s="130" t="s">
        <v>2787</v>
      </c>
      <c r="E33" s="131"/>
    </row>
    <row r="34" spans="1:5" ht="15" customHeight="1">
      <c r="A34" s="127" t="s">
        <v>2609</v>
      </c>
      <c r="B34" s="128"/>
      <c r="C34" s="129" t="s">
        <v>2800</v>
      </c>
      <c r="D34" s="130" t="s">
        <v>2801</v>
      </c>
      <c r="E34" s="131"/>
    </row>
    <row r="35" spans="1:5" ht="15" customHeight="1">
      <c r="A35" s="127" t="s">
        <v>2610</v>
      </c>
      <c r="B35" s="128"/>
      <c r="C35" s="129" t="s">
        <v>1264</v>
      </c>
      <c r="D35" s="130" t="s">
        <v>2627</v>
      </c>
      <c r="E35" s="131">
        <f>SUM(E36,E41)</f>
        <v>0</v>
      </c>
    </row>
    <row r="36" spans="1:5" ht="15" customHeight="1">
      <c r="A36" s="134"/>
      <c r="B36" s="128"/>
      <c r="C36" s="129" t="s">
        <v>2628</v>
      </c>
      <c r="D36" s="130" t="s">
        <v>2703</v>
      </c>
      <c r="E36" s="131">
        <f>SUM(E37:E40)</f>
        <v>0</v>
      </c>
    </row>
    <row r="37" spans="1:5" ht="15" customHeight="1">
      <c r="A37" s="134"/>
      <c r="B37" s="128"/>
      <c r="C37" s="129" t="s">
        <v>2802</v>
      </c>
      <c r="D37" s="130" t="s">
        <v>2803</v>
      </c>
      <c r="E37" s="131"/>
    </row>
    <row r="38" spans="1:5" ht="15" customHeight="1">
      <c r="A38" s="134"/>
      <c r="B38" s="128"/>
      <c r="C38" s="129" t="s">
        <v>2804</v>
      </c>
      <c r="D38" s="130" t="s">
        <v>2805</v>
      </c>
      <c r="E38" s="131"/>
    </row>
    <row r="39" spans="1:5" ht="15" customHeight="1">
      <c r="A39" s="134"/>
      <c r="B39" s="128"/>
      <c r="C39" s="129" t="s">
        <v>2806</v>
      </c>
      <c r="D39" s="130" t="s">
        <v>2807</v>
      </c>
      <c r="E39" s="131"/>
    </row>
    <row r="40" spans="1:5" ht="15" customHeight="1">
      <c r="A40" s="134"/>
      <c r="B40" s="128"/>
      <c r="C40" s="129" t="s">
        <v>2808</v>
      </c>
      <c r="D40" s="130" t="s">
        <v>2809</v>
      </c>
      <c r="E40" s="131"/>
    </row>
    <row r="41" spans="1:5" ht="15" customHeight="1">
      <c r="A41" s="134"/>
      <c r="B41" s="128"/>
      <c r="C41" s="129" t="s">
        <v>2630</v>
      </c>
      <c r="D41" s="130" t="s">
        <v>2704</v>
      </c>
      <c r="E41" s="131">
        <f>SUM(E42:E45)</f>
        <v>0</v>
      </c>
    </row>
    <row r="42" spans="1:5" ht="15" customHeight="1">
      <c r="A42" s="134"/>
      <c r="B42" s="128"/>
      <c r="C42" s="129" t="s">
        <v>2810</v>
      </c>
      <c r="D42" s="130" t="s">
        <v>2811</v>
      </c>
      <c r="E42" s="131"/>
    </row>
    <row r="43" spans="1:5" ht="15" customHeight="1">
      <c r="A43" s="134"/>
      <c r="B43" s="128"/>
      <c r="C43" s="129" t="s">
        <v>2812</v>
      </c>
      <c r="D43" s="130" t="s">
        <v>2813</v>
      </c>
      <c r="E43" s="131"/>
    </row>
    <row r="44" spans="1:5" ht="15" customHeight="1">
      <c r="A44" s="134"/>
      <c r="B44" s="128"/>
      <c r="C44" s="129" t="s">
        <v>2814</v>
      </c>
      <c r="D44" s="130" t="s">
        <v>2815</v>
      </c>
      <c r="E44" s="131"/>
    </row>
    <row r="45" spans="1:5" ht="15" customHeight="1">
      <c r="A45" s="134"/>
      <c r="B45" s="128"/>
      <c r="C45" s="129" t="s">
        <v>2816</v>
      </c>
      <c r="D45" s="130" t="s">
        <v>2817</v>
      </c>
      <c r="E45" s="131"/>
    </row>
    <row r="46" spans="1:5" ht="15" customHeight="1">
      <c r="A46" s="134"/>
      <c r="B46" s="128"/>
      <c r="C46" s="129" t="s">
        <v>1404</v>
      </c>
      <c r="D46" s="130" t="s">
        <v>2632</v>
      </c>
      <c r="E46" s="131">
        <f>SUM(E47,E60,E64,E65,E71,E75,E79,E83,E89,E92)</f>
        <v>274636</v>
      </c>
    </row>
    <row r="47" spans="1:5" ht="15" customHeight="1">
      <c r="A47" s="134"/>
      <c r="B47" s="128"/>
      <c r="C47" s="129" t="s">
        <v>2633</v>
      </c>
      <c r="D47" s="130" t="s">
        <v>2705</v>
      </c>
      <c r="E47" s="131">
        <f>SUM(E48:E59)</f>
        <v>221516</v>
      </c>
    </row>
    <row r="48" spans="1:5" ht="15" customHeight="1">
      <c r="A48" s="134"/>
      <c r="B48" s="128"/>
      <c r="C48" s="129" t="s">
        <v>2818</v>
      </c>
      <c r="D48" s="130" t="s">
        <v>2819</v>
      </c>
      <c r="E48" s="133">
        <v>221516</v>
      </c>
    </row>
    <row r="49" spans="1:5" ht="15" customHeight="1">
      <c r="A49" s="134"/>
      <c r="B49" s="128"/>
      <c r="C49" s="129" t="s">
        <v>2820</v>
      </c>
      <c r="D49" s="130" t="s">
        <v>2821</v>
      </c>
      <c r="E49" s="132"/>
    </row>
    <row r="50" spans="1:5" ht="15" customHeight="1">
      <c r="A50" s="134"/>
      <c r="B50" s="128"/>
      <c r="C50" s="129" t="s">
        <v>2822</v>
      </c>
      <c r="D50" s="130" t="s">
        <v>2823</v>
      </c>
      <c r="E50" s="132"/>
    </row>
    <row r="51" spans="1:5" ht="15" customHeight="1">
      <c r="A51" s="134"/>
      <c r="B51" s="128"/>
      <c r="C51" s="129" t="s">
        <v>2824</v>
      </c>
      <c r="D51" s="130" t="s">
        <v>2825</v>
      </c>
      <c r="E51" s="131"/>
    </row>
    <row r="52" spans="1:5" ht="15" customHeight="1">
      <c r="A52" s="134"/>
      <c r="B52" s="128"/>
      <c r="C52" s="129" t="s">
        <v>2826</v>
      </c>
      <c r="D52" s="130" t="s">
        <v>2827</v>
      </c>
      <c r="E52" s="131"/>
    </row>
    <row r="53" spans="1:5" ht="15" customHeight="1">
      <c r="A53" s="134"/>
      <c r="B53" s="128"/>
      <c r="C53" s="129" t="s">
        <v>2828</v>
      </c>
      <c r="D53" s="130" t="s">
        <v>2829</v>
      </c>
      <c r="E53" s="131"/>
    </row>
    <row r="54" spans="1:5" ht="15" customHeight="1">
      <c r="A54" s="134"/>
      <c r="B54" s="128"/>
      <c r="C54" s="129" t="s">
        <v>2830</v>
      </c>
      <c r="D54" s="130" t="s">
        <v>2831</v>
      </c>
      <c r="E54" s="131"/>
    </row>
    <row r="55" spans="1:5" ht="15" customHeight="1">
      <c r="A55" s="134"/>
      <c r="B55" s="128"/>
      <c r="C55" s="129" t="s">
        <v>2832</v>
      </c>
      <c r="D55" s="130" t="s">
        <v>2833</v>
      </c>
      <c r="E55" s="131"/>
    </row>
    <row r="56" spans="1:5" ht="15" customHeight="1">
      <c r="A56" s="134"/>
      <c r="B56" s="128"/>
      <c r="C56" s="129" t="s">
        <v>2834</v>
      </c>
      <c r="D56" s="130" t="s">
        <v>2835</v>
      </c>
      <c r="E56" s="132"/>
    </row>
    <row r="57" spans="1:5" ht="15" customHeight="1">
      <c r="A57" s="134"/>
      <c r="B57" s="128"/>
      <c r="C57" s="129" t="s">
        <v>2836</v>
      </c>
      <c r="D57" s="130" t="s">
        <v>2837</v>
      </c>
      <c r="E57" s="131"/>
    </row>
    <row r="58" spans="1:5" ht="15" customHeight="1">
      <c r="A58" s="134"/>
      <c r="B58" s="128"/>
      <c r="C58" s="129" t="s">
        <v>2838</v>
      </c>
      <c r="D58" s="130" t="s">
        <v>2077</v>
      </c>
      <c r="E58" s="131"/>
    </row>
    <row r="59" spans="1:5" ht="15" customHeight="1">
      <c r="A59" s="134"/>
      <c r="B59" s="128"/>
      <c r="C59" s="129" t="s">
        <v>2839</v>
      </c>
      <c r="D59" s="130" t="s">
        <v>2840</v>
      </c>
      <c r="E59" s="132"/>
    </row>
    <row r="60" spans="1:5" ht="15" customHeight="1">
      <c r="A60" s="134"/>
      <c r="B60" s="128"/>
      <c r="C60" s="129" t="s">
        <v>2635</v>
      </c>
      <c r="D60" s="130" t="s">
        <v>2706</v>
      </c>
      <c r="E60" s="131">
        <f>SUM(E61:E63)</f>
        <v>31337</v>
      </c>
    </row>
    <row r="61" spans="1:5" ht="15" customHeight="1">
      <c r="A61" s="134"/>
      <c r="B61" s="128"/>
      <c r="C61" s="129" t="s">
        <v>2841</v>
      </c>
      <c r="D61" s="130" t="s">
        <v>2819</v>
      </c>
      <c r="E61" s="131"/>
    </row>
    <row r="62" spans="1:5" ht="15" customHeight="1">
      <c r="A62" s="134"/>
      <c r="B62" s="128"/>
      <c r="C62" s="129" t="s">
        <v>2842</v>
      </c>
      <c r="D62" s="130" t="s">
        <v>2821</v>
      </c>
      <c r="E62" s="131"/>
    </row>
    <row r="63" spans="1:5" ht="15" customHeight="1">
      <c r="A63" s="134"/>
      <c r="B63" s="128"/>
      <c r="C63" s="129" t="s">
        <v>2843</v>
      </c>
      <c r="D63" s="130" t="s">
        <v>2844</v>
      </c>
      <c r="E63" s="133">
        <v>31337</v>
      </c>
    </row>
    <row r="64" spans="1:7" ht="15" customHeight="1">
      <c r="A64" s="134"/>
      <c r="B64" s="128"/>
      <c r="C64" s="129" t="s">
        <v>2637</v>
      </c>
      <c r="D64" s="130" t="s">
        <v>2707</v>
      </c>
      <c r="E64" s="133">
        <v>6935</v>
      </c>
      <c r="G64" s="111">
        <v>429</v>
      </c>
    </row>
    <row r="65" spans="1:5" ht="15" customHeight="1">
      <c r="A65" s="134"/>
      <c r="B65" s="128"/>
      <c r="C65" s="129" t="s">
        <v>2639</v>
      </c>
      <c r="D65" s="130" t="s">
        <v>2708</v>
      </c>
      <c r="E65" s="131">
        <f>SUM(E66:E70)</f>
        <v>13192</v>
      </c>
    </row>
    <row r="66" spans="1:5" ht="15" customHeight="1">
      <c r="A66" s="134"/>
      <c r="B66" s="128"/>
      <c r="C66" s="129" t="s">
        <v>2845</v>
      </c>
      <c r="D66" s="130" t="s">
        <v>2846</v>
      </c>
      <c r="E66" s="132">
        <v>3000</v>
      </c>
    </row>
    <row r="67" spans="1:5" ht="15" customHeight="1">
      <c r="A67" s="134"/>
      <c r="B67" s="128"/>
      <c r="C67" s="129" t="s">
        <v>2847</v>
      </c>
      <c r="D67" s="130" t="s">
        <v>2848</v>
      </c>
      <c r="E67" s="132">
        <v>5000</v>
      </c>
    </row>
    <row r="68" spans="1:5" ht="15" customHeight="1">
      <c r="A68" s="134"/>
      <c r="B68" s="128"/>
      <c r="C68" s="129" t="s">
        <v>2849</v>
      </c>
      <c r="D68" s="130" t="s">
        <v>2850</v>
      </c>
      <c r="E68" s="132">
        <v>0</v>
      </c>
    </row>
    <row r="69" spans="1:5" ht="15" customHeight="1">
      <c r="A69" s="134"/>
      <c r="B69" s="128"/>
      <c r="C69" s="129" t="s">
        <v>2851</v>
      </c>
      <c r="D69" s="130" t="s">
        <v>2852</v>
      </c>
      <c r="E69" s="132">
        <v>0</v>
      </c>
    </row>
    <row r="70" spans="1:5" ht="15" customHeight="1">
      <c r="A70" s="134"/>
      <c r="B70" s="128"/>
      <c r="C70" s="129" t="s">
        <v>2853</v>
      </c>
      <c r="D70" s="130" t="s">
        <v>2854</v>
      </c>
      <c r="E70" s="132">
        <v>5192</v>
      </c>
    </row>
    <row r="71" spans="1:5" ht="15" customHeight="1">
      <c r="A71" s="134"/>
      <c r="B71" s="128"/>
      <c r="C71" s="129" t="s">
        <v>2641</v>
      </c>
      <c r="D71" s="130" t="s">
        <v>2855</v>
      </c>
      <c r="E71" s="131">
        <f>SUM(E72:E74)</f>
        <v>1656</v>
      </c>
    </row>
    <row r="72" spans="1:5" ht="15" customHeight="1">
      <c r="A72" s="134"/>
      <c r="B72" s="128"/>
      <c r="C72" s="129" t="s">
        <v>2856</v>
      </c>
      <c r="D72" s="130" t="s">
        <v>2857</v>
      </c>
      <c r="E72" s="132">
        <v>1456</v>
      </c>
    </row>
    <row r="73" spans="1:5" ht="15" customHeight="1">
      <c r="A73" s="134"/>
      <c r="B73" s="128"/>
      <c r="C73" s="129" t="s">
        <v>2858</v>
      </c>
      <c r="D73" s="130" t="s">
        <v>2859</v>
      </c>
      <c r="E73" s="132">
        <v>200</v>
      </c>
    </row>
    <row r="74" spans="1:5" ht="15" customHeight="1">
      <c r="A74" s="134"/>
      <c r="B74" s="128"/>
      <c r="C74" s="129" t="s">
        <v>2860</v>
      </c>
      <c r="D74" s="130" t="s">
        <v>2861</v>
      </c>
      <c r="E74" s="131"/>
    </row>
    <row r="75" spans="1:5" ht="15" customHeight="1">
      <c r="A75" s="134"/>
      <c r="B75" s="128"/>
      <c r="C75" s="129" t="s">
        <v>2643</v>
      </c>
      <c r="D75" s="130" t="s">
        <v>2710</v>
      </c>
      <c r="E75" s="131">
        <f>SUM(E76:E78)</f>
        <v>0</v>
      </c>
    </row>
    <row r="76" spans="1:5" ht="15" customHeight="1">
      <c r="A76" s="134"/>
      <c r="B76" s="128"/>
      <c r="C76" s="129" t="s">
        <v>2862</v>
      </c>
      <c r="D76" s="130" t="s">
        <v>2819</v>
      </c>
      <c r="E76" s="131"/>
    </row>
    <row r="77" spans="1:5" ht="15" customHeight="1">
      <c r="A77" s="134"/>
      <c r="B77" s="128"/>
      <c r="C77" s="129" t="s">
        <v>2863</v>
      </c>
      <c r="D77" s="130" t="s">
        <v>2821</v>
      </c>
      <c r="E77" s="131"/>
    </row>
    <row r="78" spans="1:5" ht="15" customHeight="1">
      <c r="A78" s="134"/>
      <c r="B78" s="128"/>
      <c r="C78" s="129" t="s">
        <v>2864</v>
      </c>
      <c r="D78" s="130" t="s">
        <v>2865</v>
      </c>
      <c r="E78" s="131"/>
    </row>
    <row r="79" spans="1:5" ht="15" customHeight="1">
      <c r="A79" s="134"/>
      <c r="B79" s="128"/>
      <c r="C79" s="129" t="s">
        <v>2645</v>
      </c>
      <c r="D79" s="130" t="s">
        <v>2711</v>
      </c>
      <c r="E79" s="131">
        <f>SUM(E80:E82)</f>
        <v>0</v>
      </c>
    </row>
    <row r="80" spans="1:5" ht="15" customHeight="1">
      <c r="A80" s="134"/>
      <c r="B80" s="128"/>
      <c r="C80" s="129" t="s">
        <v>2866</v>
      </c>
      <c r="D80" s="130" t="s">
        <v>2819</v>
      </c>
      <c r="E80" s="131"/>
    </row>
    <row r="81" spans="1:5" ht="15" customHeight="1">
      <c r="A81" s="134"/>
      <c r="B81" s="128"/>
      <c r="C81" s="129" t="s">
        <v>2867</v>
      </c>
      <c r="D81" s="130" t="s">
        <v>2821</v>
      </c>
      <c r="E81" s="131"/>
    </row>
    <row r="82" spans="1:5" ht="15" customHeight="1">
      <c r="A82" s="134"/>
      <c r="B82" s="128"/>
      <c r="C82" s="129" t="s">
        <v>2868</v>
      </c>
      <c r="D82" s="130" t="s">
        <v>2869</v>
      </c>
      <c r="E82" s="131"/>
    </row>
    <row r="83" spans="1:5" ht="15" customHeight="1">
      <c r="A83" s="134"/>
      <c r="B83" s="128"/>
      <c r="C83" s="129" t="s">
        <v>2647</v>
      </c>
      <c r="D83" s="130" t="s">
        <v>2712</v>
      </c>
      <c r="E83" s="131">
        <f>SUM(E84:E88)</f>
        <v>0</v>
      </c>
    </row>
    <row r="84" spans="1:5" ht="15" customHeight="1">
      <c r="A84" s="134"/>
      <c r="B84" s="128"/>
      <c r="C84" s="129" t="s">
        <v>2870</v>
      </c>
      <c r="D84" s="130" t="s">
        <v>2846</v>
      </c>
      <c r="E84" s="131"/>
    </row>
    <row r="85" spans="1:5" ht="15" customHeight="1">
      <c r="A85" s="134"/>
      <c r="B85" s="128"/>
      <c r="C85" s="129" t="s">
        <v>2871</v>
      </c>
      <c r="D85" s="130" t="s">
        <v>2848</v>
      </c>
      <c r="E85" s="131"/>
    </row>
    <row r="86" spans="1:5" ht="15" customHeight="1">
      <c r="A86" s="134"/>
      <c r="B86" s="128"/>
      <c r="C86" s="129" t="s">
        <v>2872</v>
      </c>
      <c r="D86" s="130" t="s">
        <v>2850</v>
      </c>
      <c r="E86" s="131"/>
    </row>
    <row r="87" spans="1:5" ht="15" customHeight="1">
      <c r="A87" s="134"/>
      <c r="B87" s="128"/>
      <c r="C87" s="129" t="s">
        <v>2873</v>
      </c>
      <c r="D87" s="130" t="s">
        <v>2852</v>
      </c>
      <c r="E87" s="131"/>
    </row>
    <row r="88" spans="1:5" ht="15" customHeight="1">
      <c r="A88" s="134"/>
      <c r="B88" s="128"/>
      <c r="C88" s="129" t="s">
        <v>2874</v>
      </c>
      <c r="D88" s="130" t="s">
        <v>2875</v>
      </c>
      <c r="E88" s="131"/>
    </row>
    <row r="89" spans="1:5" ht="15" customHeight="1">
      <c r="A89" s="134"/>
      <c r="B89" s="128"/>
      <c r="C89" s="129" t="s">
        <v>2649</v>
      </c>
      <c r="D89" s="130" t="s">
        <v>2713</v>
      </c>
      <c r="E89" s="131">
        <f>SUM(E90:E91)</f>
        <v>0</v>
      </c>
    </row>
    <row r="90" spans="1:5" ht="15" customHeight="1">
      <c r="A90" s="134"/>
      <c r="B90" s="128"/>
      <c r="C90" s="129" t="s">
        <v>2876</v>
      </c>
      <c r="D90" s="130" t="s">
        <v>2857</v>
      </c>
      <c r="E90" s="131"/>
    </row>
    <row r="91" spans="1:5" ht="15" customHeight="1">
      <c r="A91" s="134"/>
      <c r="B91" s="128"/>
      <c r="C91" s="129" t="s">
        <v>2877</v>
      </c>
      <c r="D91" s="130" t="s">
        <v>2878</v>
      </c>
      <c r="E91" s="131"/>
    </row>
    <row r="92" spans="1:5" ht="15" customHeight="1">
      <c r="A92" s="134"/>
      <c r="B92" s="128"/>
      <c r="C92" s="129" t="s">
        <v>2651</v>
      </c>
      <c r="D92" s="130" t="s">
        <v>2714</v>
      </c>
      <c r="E92" s="131">
        <f>SUM(E93:E100)</f>
        <v>0</v>
      </c>
    </row>
    <row r="93" spans="1:5" ht="15" customHeight="1">
      <c r="A93" s="134"/>
      <c r="B93" s="128"/>
      <c r="C93" s="129" t="s">
        <v>2879</v>
      </c>
      <c r="D93" s="130" t="s">
        <v>2819</v>
      </c>
      <c r="E93" s="131"/>
    </row>
    <row r="94" spans="1:5" ht="15" customHeight="1">
      <c r="A94" s="134"/>
      <c r="B94" s="128"/>
      <c r="C94" s="129" t="s">
        <v>2880</v>
      </c>
      <c r="D94" s="130" t="s">
        <v>2821</v>
      </c>
      <c r="E94" s="131"/>
    </row>
    <row r="95" spans="1:5" ht="15" customHeight="1">
      <c r="A95" s="134"/>
      <c r="B95" s="128"/>
      <c r="C95" s="129" t="s">
        <v>2881</v>
      </c>
      <c r="D95" s="130" t="s">
        <v>2823</v>
      </c>
      <c r="E95" s="131"/>
    </row>
    <row r="96" spans="1:5" ht="15" customHeight="1">
      <c r="A96" s="134"/>
      <c r="B96" s="128"/>
      <c r="C96" s="129" t="s">
        <v>2882</v>
      </c>
      <c r="D96" s="130" t="s">
        <v>2825</v>
      </c>
      <c r="E96" s="131"/>
    </row>
    <row r="97" spans="1:5" ht="15" customHeight="1">
      <c r="A97" s="134"/>
      <c r="B97" s="128"/>
      <c r="C97" s="129" t="s">
        <v>2883</v>
      </c>
      <c r="D97" s="130" t="s">
        <v>2831</v>
      </c>
      <c r="E97" s="131"/>
    </row>
    <row r="98" spans="1:5" ht="15" customHeight="1">
      <c r="A98" s="134"/>
      <c r="B98" s="128"/>
      <c r="C98" s="129" t="s">
        <v>2884</v>
      </c>
      <c r="D98" s="130" t="s">
        <v>2835</v>
      </c>
      <c r="E98" s="131"/>
    </row>
    <row r="99" spans="1:5" ht="15" customHeight="1">
      <c r="A99" s="134"/>
      <c r="B99" s="128"/>
      <c r="C99" s="129" t="s">
        <v>2885</v>
      </c>
      <c r="D99" s="130" t="s">
        <v>2837</v>
      </c>
      <c r="E99" s="131"/>
    </row>
    <row r="100" spans="1:5" ht="15" customHeight="1">
      <c r="A100" s="134"/>
      <c r="B100" s="128"/>
      <c r="C100" s="129" t="s">
        <v>2886</v>
      </c>
      <c r="D100" s="130" t="s">
        <v>2887</v>
      </c>
      <c r="E100" s="131"/>
    </row>
    <row r="101" spans="1:5" ht="15" customHeight="1">
      <c r="A101" s="134"/>
      <c r="B101" s="128"/>
      <c r="C101" s="129" t="s">
        <v>1439</v>
      </c>
      <c r="D101" s="130" t="s">
        <v>2653</v>
      </c>
      <c r="E101" s="131">
        <f>E102+E107+E112+E117+E120</f>
        <v>0</v>
      </c>
    </row>
    <row r="102" spans="1:5" ht="15" customHeight="1">
      <c r="A102" s="134"/>
      <c r="B102" s="128"/>
      <c r="C102" s="129" t="s">
        <v>2654</v>
      </c>
      <c r="D102" s="130" t="s">
        <v>2715</v>
      </c>
      <c r="E102" s="131">
        <f>SUM(E103:E106)</f>
        <v>0</v>
      </c>
    </row>
    <row r="103" spans="1:5" ht="15" customHeight="1">
      <c r="A103" s="134"/>
      <c r="B103" s="128"/>
      <c r="C103" s="129" t="s">
        <v>2888</v>
      </c>
      <c r="D103" s="130" t="s">
        <v>2787</v>
      </c>
      <c r="E103" s="131"/>
    </row>
    <row r="104" spans="1:5" ht="15" customHeight="1">
      <c r="A104" s="134"/>
      <c r="B104" s="128"/>
      <c r="C104" s="129" t="s">
        <v>2889</v>
      </c>
      <c r="D104" s="130" t="s">
        <v>2890</v>
      </c>
      <c r="E104" s="131"/>
    </row>
    <row r="105" spans="1:5" ht="15" customHeight="1">
      <c r="A105" s="134"/>
      <c r="B105" s="128"/>
      <c r="C105" s="129" t="s">
        <v>2891</v>
      </c>
      <c r="D105" s="130" t="s">
        <v>2892</v>
      </c>
      <c r="E105" s="131"/>
    </row>
    <row r="106" spans="1:5" ht="15" customHeight="1">
      <c r="A106" s="134"/>
      <c r="B106" s="128"/>
      <c r="C106" s="129" t="s">
        <v>2893</v>
      </c>
      <c r="D106" s="130" t="s">
        <v>2894</v>
      </c>
      <c r="E106" s="131"/>
    </row>
    <row r="107" spans="1:5" ht="15" customHeight="1">
      <c r="A107" s="134"/>
      <c r="B107" s="128"/>
      <c r="C107" s="129" t="s">
        <v>2656</v>
      </c>
      <c r="D107" s="130" t="s">
        <v>2716</v>
      </c>
      <c r="E107" s="131">
        <f>SUM(E108:E111)</f>
        <v>0</v>
      </c>
    </row>
    <row r="108" spans="1:5" ht="15" customHeight="1">
      <c r="A108" s="134"/>
      <c r="B108" s="128"/>
      <c r="C108" s="129" t="s">
        <v>2895</v>
      </c>
      <c r="D108" s="130" t="s">
        <v>2787</v>
      </c>
      <c r="E108" s="131"/>
    </row>
    <row r="109" spans="1:5" ht="15" customHeight="1">
      <c r="A109" s="134"/>
      <c r="B109" s="128"/>
      <c r="C109" s="129" t="s">
        <v>2896</v>
      </c>
      <c r="D109" s="130" t="s">
        <v>2890</v>
      </c>
      <c r="E109" s="131"/>
    </row>
    <row r="110" spans="1:5" ht="15" customHeight="1">
      <c r="A110" s="134"/>
      <c r="B110" s="128"/>
      <c r="C110" s="129" t="s">
        <v>2897</v>
      </c>
      <c r="D110" s="130" t="s">
        <v>2898</v>
      </c>
      <c r="E110" s="131"/>
    </row>
    <row r="111" spans="1:5" ht="15" customHeight="1">
      <c r="A111" s="134"/>
      <c r="B111" s="128"/>
      <c r="C111" s="129" t="s">
        <v>2899</v>
      </c>
      <c r="D111" s="130" t="s">
        <v>2900</v>
      </c>
      <c r="E111" s="131"/>
    </row>
    <row r="112" spans="1:5" ht="15" customHeight="1">
      <c r="A112" s="134"/>
      <c r="B112" s="128"/>
      <c r="C112" s="129" t="s">
        <v>2658</v>
      </c>
      <c r="D112" s="130" t="s">
        <v>2717</v>
      </c>
      <c r="E112" s="131">
        <f>SUM(E113:E116)</f>
        <v>0</v>
      </c>
    </row>
    <row r="113" spans="1:5" ht="15" customHeight="1">
      <c r="A113" s="134"/>
      <c r="B113" s="128"/>
      <c r="C113" s="129" t="s">
        <v>2901</v>
      </c>
      <c r="D113" s="130" t="s">
        <v>1582</v>
      </c>
      <c r="E113" s="131"/>
    </row>
    <row r="114" spans="1:5" ht="15" customHeight="1">
      <c r="A114" s="134"/>
      <c r="B114" s="128"/>
      <c r="C114" s="129" t="s">
        <v>2902</v>
      </c>
      <c r="D114" s="130" t="s">
        <v>2903</v>
      </c>
      <c r="E114" s="131"/>
    </row>
    <row r="115" spans="1:5" ht="15" customHeight="1">
      <c r="A115" s="134"/>
      <c r="B115" s="128"/>
      <c r="C115" s="129" t="s">
        <v>2904</v>
      </c>
      <c r="D115" s="130" t="s">
        <v>2905</v>
      </c>
      <c r="E115" s="131"/>
    </row>
    <row r="116" spans="1:5" ht="15" customHeight="1">
      <c r="A116" s="134"/>
      <c r="B116" s="128"/>
      <c r="C116" s="129" t="s">
        <v>2906</v>
      </c>
      <c r="D116" s="130" t="s">
        <v>2907</v>
      </c>
      <c r="E116" s="131"/>
    </row>
    <row r="117" spans="1:5" ht="15" customHeight="1">
      <c r="A117" s="134"/>
      <c r="B117" s="128"/>
      <c r="C117" s="129" t="s">
        <v>1646</v>
      </c>
      <c r="D117" s="130" t="s">
        <v>2660</v>
      </c>
      <c r="E117" s="131">
        <f>E118+E123+E128+E133+E142+E149+E158+E161+E164+E165</f>
        <v>0</v>
      </c>
    </row>
    <row r="118" spans="1:5" ht="15" customHeight="1">
      <c r="A118" s="134"/>
      <c r="B118" s="128"/>
      <c r="C118" s="129" t="s">
        <v>2661</v>
      </c>
      <c r="D118" s="130" t="s">
        <v>2720</v>
      </c>
      <c r="E118" s="131">
        <f>SUM(E118:E122)</f>
        <v>0</v>
      </c>
    </row>
    <row r="119" spans="1:5" ht="15" customHeight="1">
      <c r="A119" s="134"/>
      <c r="B119" s="128"/>
      <c r="C119" s="129" t="s">
        <v>2908</v>
      </c>
      <c r="D119" s="130" t="s">
        <v>1654</v>
      </c>
      <c r="E119" s="131"/>
    </row>
    <row r="120" spans="1:5" ht="15" customHeight="1">
      <c r="A120" s="134"/>
      <c r="B120" s="128"/>
      <c r="C120" s="129" t="s">
        <v>2909</v>
      </c>
      <c r="D120" s="130" t="s">
        <v>1656</v>
      </c>
      <c r="E120" s="131"/>
    </row>
    <row r="121" spans="1:5" ht="15" customHeight="1">
      <c r="A121" s="134"/>
      <c r="B121" s="128"/>
      <c r="C121" s="129" t="s">
        <v>2910</v>
      </c>
      <c r="D121" s="130" t="s">
        <v>2911</v>
      </c>
      <c r="E121" s="131"/>
    </row>
    <row r="122" spans="1:5" ht="15" customHeight="1">
      <c r="A122" s="134"/>
      <c r="B122" s="128"/>
      <c r="C122" s="129" t="s">
        <v>2912</v>
      </c>
      <c r="D122" s="130" t="s">
        <v>2913</v>
      </c>
      <c r="E122" s="131"/>
    </row>
    <row r="123" spans="1:5" ht="15" customHeight="1">
      <c r="A123" s="134"/>
      <c r="B123" s="128"/>
      <c r="C123" s="129" t="s">
        <v>2663</v>
      </c>
      <c r="D123" s="130" t="s">
        <v>2721</v>
      </c>
      <c r="E123" s="131">
        <f>SUM(E124:E127)</f>
        <v>0</v>
      </c>
    </row>
    <row r="124" spans="1:5" ht="15" customHeight="1">
      <c r="A124" s="134"/>
      <c r="B124" s="128"/>
      <c r="C124" s="129" t="s">
        <v>2914</v>
      </c>
      <c r="D124" s="130" t="s">
        <v>2911</v>
      </c>
      <c r="E124" s="131"/>
    </row>
    <row r="125" spans="1:5" ht="15" customHeight="1">
      <c r="A125" s="134"/>
      <c r="B125" s="128"/>
      <c r="C125" s="129" t="s">
        <v>2915</v>
      </c>
      <c r="D125" s="130" t="s">
        <v>2916</v>
      </c>
      <c r="E125" s="131"/>
    </row>
    <row r="126" spans="1:5" ht="15" customHeight="1">
      <c r="A126" s="134"/>
      <c r="B126" s="128"/>
      <c r="C126" s="129" t="s">
        <v>2917</v>
      </c>
      <c r="D126" s="130" t="s">
        <v>2918</v>
      </c>
      <c r="E126" s="131"/>
    </row>
    <row r="127" spans="1:5" ht="15" customHeight="1">
      <c r="A127" s="134"/>
      <c r="B127" s="128"/>
      <c r="C127" s="129" t="s">
        <v>2919</v>
      </c>
      <c r="D127" s="130" t="s">
        <v>2920</v>
      </c>
      <c r="E127" s="131"/>
    </row>
    <row r="128" spans="1:5" ht="15" customHeight="1">
      <c r="A128" s="134"/>
      <c r="B128" s="128"/>
      <c r="C128" s="129" t="s">
        <v>2665</v>
      </c>
      <c r="D128" s="130" t="s">
        <v>2722</v>
      </c>
      <c r="E128" s="131">
        <f>SUM(E129:E132)</f>
        <v>0</v>
      </c>
    </row>
    <row r="129" spans="1:5" ht="15" customHeight="1">
      <c r="A129" s="134"/>
      <c r="B129" s="128"/>
      <c r="C129" s="129" t="s">
        <v>2921</v>
      </c>
      <c r="D129" s="130" t="s">
        <v>1668</v>
      </c>
      <c r="E129" s="131"/>
    </row>
    <row r="130" spans="1:5" ht="15" customHeight="1">
      <c r="A130" s="134"/>
      <c r="B130" s="128"/>
      <c r="C130" s="129" t="s">
        <v>2922</v>
      </c>
      <c r="D130" s="130" t="s">
        <v>2923</v>
      </c>
      <c r="E130" s="131"/>
    </row>
    <row r="131" spans="1:5" ht="15" customHeight="1">
      <c r="A131" s="134"/>
      <c r="B131" s="128"/>
      <c r="C131" s="129" t="s">
        <v>2924</v>
      </c>
      <c r="D131" s="130" t="s">
        <v>2925</v>
      </c>
      <c r="E131" s="131"/>
    </row>
    <row r="132" spans="1:5" ht="15" customHeight="1">
      <c r="A132" s="134"/>
      <c r="B132" s="128"/>
      <c r="C132" s="129" t="s">
        <v>2926</v>
      </c>
      <c r="D132" s="130" t="s">
        <v>2927</v>
      </c>
      <c r="E132" s="131"/>
    </row>
    <row r="133" spans="1:5" ht="15" customHeight="1">
      <c r="A133" s="134"/>
      <c r="B133" s="128"/>
      <c r="C133" s="129" t="s">
        <v>2667</v>
      </c>
      <c r="D133" s="130" t="s">
        <v>2723</v>
      </c>
      <c r="E133" s="131">
        <f>SUM(E134:E141)</f>
        <v>0</v>
      </c>
    </row>
    <row r="134" spans="1:5" ht="15" customHeight="1">
      <c r="A134" s="134"/>
      <c r="B134" s="128"/>
      <c r="C134" s="129" t="s">
        <v>2928</v>
      </c>
      <c r="D134" s="130" t="s">
        <v>2929</v>
      </c>
      <c r="E134" s="131"/>
    </row>
    <row r="135" spans="1:5" ht="15" customHeight="1">
      <c r="A135" s="134"/>
      <c r="B135" s="128"/>
      <c r="C135" s="129" t="s">
        <v>2930</v>
      </c>
      <c r="D135" s="130" t="s">
        <v>2931</v>
      </c>
      <c r="E135" s="131"/>
    </row>
    <row r="136" spans="1:5" ht="15" customHeight="1">
      <c r="A136" s="134"/>
      <c r="B136" s="128"/>
      <c r="C136" s="129" t="s">
        <v>2932</v>
      </c>
      <c r="D136" s="130" t="s">
        <v>2933</v>
      </c>
      <c r="E136" s="131"/>
    </row>
    <row r="137" spans="1:5" ht="15" customHeight="1">
      <c r="A137" s="134"/>
      <c r="B137" s="128"/>
      <c r="C137" s="129" t="s">
        <v>2934</v>
      </c>
      <c r="D137" s="130" t="s">
        <v>2935</v>
      </c>
      <c r="E137" s="131"/>
    </row>
    <row r="138" spans="1:5" ht="15" customHeight="1">
      <c r="A138" s="134"/>
      <c r="B138" s="128"/>
      <c r="C138" s="129" t="s">
        <v>2936</v>
      </c>
      <c r="D138" s="130" t="s">
        <v>2937</v>
      </c>
      <c r="E138" s="132"/>
    </row>
    <row r="139" spans="1:5" ht="15" customHeight="1">
      <c r="A139" s="134"/>
      <c r="B139" s="128"/>
      <c r="C139" s="129" t="s">
        <v>2938</v>
      </c>
      <c r="D139" s="130" t="s">
        <v>2939</v>
      </c>
      <c r="E139" s="131"/>
    </row>
    <row r="140" spans="1:5" ht="15" customHeight="1">
      <c r="A140" s="134"/>
      <c r="B140" s="128"/>
      <c r="C140" s="129" t="s">
        <v>2940</v>
      </c>
      <c r="D140" s="130" t="s">
        <v>2941</v>
      </c>
      <c r="E140" s="131"/>
    </row>
    <row r="141" spans="1:5" ht="15" customHeight="1">
      <c r="A141" s="134"/>
      <c r="B141" s="128"/>
      <c r="C141" s="129" t="s">
        <v>2942</v>
      </c>
      <c r="D141" s="130" t="s">
        <v>2943</v>
      </c>
      <c r="E141" s="131"/>
    </row>
    <row r="142" spans="1:5" ht="15" customHeight="1">
      <c r="A142" s="134"/>
      <c r="B142" s="128"/>
      <c r="C142" s="129" t="s">
        <v>2669</v>
      </c>
      <c r="D142" s="130" t="s">
        <v>2724</v>
      </c>
      <c r="E142" s="131">
        <f>SUM(E144:E148)</f>
        <v>0</v>
      </c>
    </row>
    <row r="143" spans="1:5" ht="15" customHeight="1">
      <c r="A143" s="134"/>
      <c r="B143" s="128"/>
      <c r="C143" s="129" t="s">
        <v>2944</v>
      </c>
      <c r="D143" s="130" t="s">
        <v>2945</v>
      </c>
      <c r="E143" s="131"/>
    </row>
    <row r="144" spans="1:5" ht="15" customHeight="1">
      <c r="A144" s="134"/>
      <c r="B144" s="128"/>
      <c r="C144" s="129" t="s">
        <v>2946</v>
      </c>
      <c r="D144" s="130" t="s">
        <v>2947</v>
      </c>
      <c r="E144" s="131"/>
    </row>
    <row r="145" spans="1:5" ht="15" customHeight="1">
      <c r="A145" s="134"/>
      <c r="B145" s="128"/>
      <c r="C145" s="129" t="s">
        <v>2948</v>
      </c>
      <c r="D145" s="130" t="s">
        <v>2949</v>
      </c>
      <c r="E145" s="131"/>
    </row>
    <row r="146" spans="1:5" ht="15" customHeight="1">
      <c r="A146" s="134"/>
      <c r="B146" s="128"/>
      <c r="C146" s="129" t="s">
        <v>2950</v>
      </c>
      <c r="D146" s="130" t="s">
        <v>2951</v>
      </c>
      <c r="E146" s="131"/>
    </row>
    <row r="147" spans="1:5" ht="15" customHeight="1">
      <c r="A147" s="134"/>
      <c r="B147" s="128"/>
      <c r="C147" s="129" t="s">
        <v>2952</v>
      </c>
      <c r="D147" s="130" t="s">
        <v>2953</v>
      </c>
      <c r="E147" s="131"/>
    </row>
    <row r="148" spans="1:5" ht="15" customHeight="1">
      <c r="A148" s="134"/>
      <c r="B148" s="128"/>
      <c r="C148" s="129" t="s">
        <v>2954</v>
      </c>
      <c r="D148" s="130" t="s">
        <v>2955</v>
      </c>
      <c r="E148" s="131"/>
    </row>
    <row r="149" spans="1:5" ht="15" customHeight="1">
      <c r="A149" s="134"/>
      <c r="B149" s="128"/>
      <c r="C149" s="129" t="s">
        <v>2671</v>
      </c>
      <c r="D149" s="130" t="s">
        <v>2725</v>
      </c>
      <c r="E149" s="131">
        <f>SUM(E151:E157)</f>
        <v>0</v>
      </c>
    </row>
    <row r="150" spans="1:5" ht="15" customHeight="1">
      <c r="A150" s="134"/>
      <c r="B150" s="128"/>
      <c r="C150" s="129" t="s">
        <v>2956</v>
      </c>
      <c r="D150" s="130" t="s">
        <v>2957</v>
      </c>
      <c r="E150" s="131"/>
    </row>
    <row r="151" spans="1:5" ht="15" customHeight="1">
      <c r="A151" s="134"/>
      <c r="B151" s="128"/>
      <c r="C151" s="129" t="s">
        <v>2958</v>
      </c>
      <c r="D151" s="130" t="s">
        <v>1716</v>
      </c>
      <c r="E151" s="131"/>
    </row>
    <row r="152" spans="1:5" ht="15" customHeight="1">
      <c r="A152" s="134"/>
      <c r="B152" s="128"/>
      <c r="C152" s="129" t="s">
        <v>2959</v>
      </c>
      <c r="D152" s="130" t="s">
        <v>2960</v>
      </c>
      <c r="E152" s="131"/>
    </row>
    <row r="153" spans="1:5" ht="15" customHeight="1">
      <c r="A153" s="134"/>
      <c r="B153" s="128"/>
      <c r="C153" s="129" t="s">
        <v>2961</v>
      </c>
      <c r="D153" s="130" t="s">
        <v>2962</v>
      </c>
      <c r="E153" s="131"/>
    </row>
    <row r="154" spans="1:5" ht="15" customHeight="1">
      <c r="A154" s="134"/>
      <c r="B154" s="128"/>
      <c r="C154" s="129" t="s">
        <v>2963</v>
      </c>
      <c r="D154" s="130" t="s">
        <v>2964</v>
      </c>
      <c r="E154" s="131"/>
    </row>
    <row r="155" spans="1:5" ht="15" customHeight="1">
      <c r="A155" s="134"/>
      <c r="B155" s="128"/>
      <c r="C155" s="129" t="s">
        <v>2965</v>
      </c>
      <c r="D155" s="130" t="s">
        <v>2966</v>
      </c>
      <c r="E155" s="131"/>
    </row>
    <row r="156" spans="1:5" ht="15" customHeight="1">
      <c r="A156" s="134"/>
      <c r="B156" s="128"/>
      <c r="C156" s="129" t="s">
        <v>2967</v>
      </c>
      <c r="D156" s="130" t="s">
        <v>2968</v>
      </c>
      <c r="E156" s="131"/>
    </row>
    <row r="157" spans="1:5" ht="15" customHeight="1">
      <c r="A157" s="134"/>
      <c r="B157" s="128"/>
      <c r="C157" s="129" t="s">
        <v>2969</v>
      </c>
      <c r="D157" s="130" t="s">
        <v>2970</v>
      </c>
      <c r="E157" s="131"/>
    </row>
    <row r="158" spans="1:5" ht="15" customHeight="1">
      <c r="A158" s="134"/>
      <c r="B158" s="128"/>
      <c r="C158" s="129" t="s">
        <v>2673</v>
      </c>
      <c r="D158" s="130" t="s">
        <v>2726</v>
      </c>
      <c r="E158" s="132">
        <f>SUM(E159:E160)</f>
        <v>0</v>
      </c>
    </row>
    <row r="159" spans="1:5" ht="15" customHeight="1">
      <c r="A159" s="134"/>
      <c r="B159" s="128"/>
      <c r="C159" s="129" t="s">
        <v>2971</v>
      </c>
      <c r="D159" s="130" t="s">
        <v>1654</v>
      </c>
      <c r="E159" s="132"/>
    </row>
    <row r="160" spans="1:5" ht="15" customHeight="1">
      <c r="A160" s="134"/>
      <c r="B160" s="128"/>
      <c r="C160" s="129" t="s">
        <v>2972</v>
      </c>
      <c r="D160" s="130" t="s">
        <v>2973</v>
      </c>
      <c r="E160" s="132"/>
    </row>
    <row r="161" spans="1:5" ht="15" customHeight="1">
      <c r="A161" s="134"/>
      <c r="B161" s="128"/>
      <c r="C161" s="129" t="s">
        <v>2675</v>
      </c>
      <c r="D161" s="130" t="s">
        <v>2727</v>
      </c>
      <c r="E161" s="132">
        <f>SUM(E162:E163)</f>
        <v>0</v>
      </c>
    </row>
    <row r="162" spans="1:5" ht="15" customHeight="1">
      <c r="A162" s="134"/>
      <c r="B162" s="128"/>
      <c r="C162" s="129" t="s">
        <v>2974</v>
      </c>
      <c r="D162" s="130" t="s">
        <v>1654</v>
      </c>
      <c r="E162" s="131"/>
    </row>
    <row r="163" spans="1:5" ht="15" customHeight="1">
      <c r="A163" s="134"/>
      <c r="B163" s="128"/>
      <c r="C163" s="129" t="s">
        <v>2975</v>
      </c>
      <c r="D163" s="130" t="s">
        <v>2976</v>
      </c>
      <c r="E163" s="131"/>
    </row>
    <row r="164" spans="1:5" ht="15" customHeight="1">
      <c r="A164" s="134"/>
      <c r="B164" s="128"/>
      <c r="C164" s="129" t="s">
        <v>2677</v>
      </c>
      <c r="D164" s="130" t="s">
        <v>2728</v>
      </c>
      <c r="E164" s="131"/>
    </row>
    <row r="165" spans="1:5" ht="15" customHeight="1">
      <c r="A165" s="134"/>
      <c r="B165" s="128"/>
      <c r="C165" s="129" t="s">
        <v>2679</v>
      </c>
      <c r="D165" s="130" t="s">
        <v>2729</v>
      </c>
      <c r="E165" s="131">
        <f>SUM(E166:E168)</f>
        <v>0</v>
      </c>
    </row>
    <row r="166" spans="1:5" ht="15" customHeight="1">
      <c r="A166" s="134"/>
      <c r="B166" s="128"/>
      <c r="C166" s="129" t="s">
        <v>2977</v>
      </c>
      <c r="D166" s="130" t="s">
        <v>1668</v>
      </c>
      <c r="E166" s="131"/>
    </row>
    <row r="167" spans="1:5" ht="15" customHeight="1">
      <c r="A167" s="134"/>
      <c r="B167" s="128"/>
      <c r="C167" s="129" t="s">
        <v>2978</v>
      </c>
      <c r="D167" s="130" t="s">
        <v>2925</v>
      </c>
      <c r="E167" s="131"/>
    </row>
    <row r="168" spans="1:5" ht="15" customHeight="1">
      <c r="A168" s="134"/>
      <c r="B168" s="128"/>
      <c r="C168" s="129" t="s">
        <v>2979</v>
      </c>
      <c r="D168" s="130" t="s">
        <v>2980</v>
      </c>
      <c r="E168" s="131"/>
    </row>
    <row r="169" spans="1:5" ht="15" customHeight="1">
      <c r="A169" s="134"/>
      <c r="B169" s="128"/>
      <c r="C169" s="129" t="s">
        <v>1761</v>
      </c>
      <c r="D169" s="130" t="s">
        <v>2681</v>
      </c>
      <c r="E169" s="131">
        <f>E170</f>
        <v>0</v>
      </c>
    </row>
    <row r="170" spans="1:5" ht="15" customHeight="1">
      <c r="A170" s="134"/>
      <c r="B170" s="128"/>
      <c r="C170" s="129" t="s">
        <v>2682</v>
      </c>
      <c r="D170" s="130" t="s">
        <v>2730</v>
      </c>
      <c r="E170" s="131">
        <f>E171+E172</f>
        <v>0</v>
      </c>
    </row>
    <row r="171" spans="1:5" ht="15" customHeight="1">
      <c r="A171" s="134"/>
      <c r="B171" s="128"/>
      <c r="C171" s="129" t="s">
        <v>2981</v>
      </c>
      <c r="D171" s="130" t="s">
        <v>2982</v>
      </c>
      <c r="E171" s="131"/>
    </row>
    <row r="172" spans="1:5" ht="15" customHeight="1">
      <c r="A172" s="134"/>
      <c r="B172" s="128"/>
      <c r="C172" s="129" t="s">
        <v>2983</v>
      </c>
      <c r="D172" s="130" t="s">
        <v>2984</v>
      </c>
      <c r="E172" s="131"/>
    </row>
    <row r="173" spans="1:5" ht="15" customHeight="1">
      <c r="A173" s="134"/>
      <c r="B173" s="128"/>
      <c r="C173" s="129" t="s">
        <v>2295</v>
      </c>
      <c r="D173" s="130" t="s">
        <v>2684</v>
      </c>
      <c r="E173" s="131">
        <f>E174+E178+E187</f>
        <v>3728</v>
      </c>
    </row>
    <row r="174" spans="1:5" ht="15" customHeight="1">
      <c r="A174" s="134"/>
      <c r="B174" s="128"/>
      <c r="C174" s="129" t="s">
        <v>2685</v>
      </c>
      <c r="D174" s="130" t="s">
        <v>2731</v>
      </c>
      <c r="E174" s="131">
        <f>SUM(E175:E177)</f>
        <v>855</v>
      </c>
    </row>
    <row r="175" spans="1:5" ht="15" customHeight="1">
      <c r="A175" s="134"/>
      <c r="B175" s="128"/>
      <c r="C175" s="129" t="s">
        <v>2985</v>
      </c>
      <c r="D175" s="130" t="s">
        <v>2986</v>
      </c>
      <c r="E175" s="131"/>
    </row>
    <row r="176" spans="1:5" ht="15" customHeight="1">
      <c r="A176" s="134"/>
      <c r="B176" s="128"/>
      <c r="C176" s="129" t="s">
        <v>2987</v>
      </c>
      <c r="D176" s="130" t="s">
        <v>2988</v>
      </c>
      <c r="E176" s="131">
        <v>855</v>
      </c>
    </row>
    <row r="177" spans="1:5" ht="15" customHeight="1">
      <c r="A177" s="134"/>
      <c r="B177" s="128"/>
      <c r="C177" s="129" t="s">
        <v>2989</v>
      </c>
      <c r="D177" s="130" t="s">
        <v>2990</v>
      </c>
      <c r="E177" s="131"/>
    </row>
    <row r="178" spans="1:5" ht="15" customHeight="1">
      <c r="A178" s="134"/>
      <c r="B178" s="128"/>
      <c r="C178" s="129" t="s">
        <v>2687</v>
      </c>
      <c r="D178" s="130" t="s">
        <v>2732</v>
      </c>
      <c r="E178" s="131">
        <f>SUM(E179:E186)</f>
        <v>220</v>
      </c>
    </row>
    <row r="179" spans="1:5" ht="15" customHeight="1">
      <c r="A179" s="134"/>
      <c r="B179" s="128"/>
      <c r="C179" s="129" t="s">
        <v>2991</v>
      </c>
      <c r="D179" s="130" t="s">
        <v>2992</v>
      </c>
      <c r="E179" s="131"/>
    </row>
    <row r="180" spans="1:5" ht="15" customHeight="1">
      <c r="A180" s="134"/>
      <c r="B180" s="128"/>
      <c r="C180" s="129" t="s">
        <v>2993</v>
      </c>
      <c r="D180" s="130" t="s">
        <v>2994</v>
      </c>
      <c r="E180" s="131"/>
    </row>
    <row r="181" spans="1:7" ht="15" customHeight="1">
      <c r="A181" s="134"/>
      <c r="B181" s="128"/>
      <c r="C181" s="129" t="s">
        <v>2995</v>
      </c>
      <c r="D181" s="130" t="s">
        <v>2996</v>
      </c>
      <c r="E181" s="131">
        <v>220</v>
      </c>
      <c r="G181" s="111">
        <v>220</v>
      </c>
    </row>
    <row r="182" spans="1:5" ht="15" customHeight="1">
      <c r="A182" s="134"/>
      <c r="B182" s="128"/>
      <c r="C182" s="129" t="s">
        <v>2997</v>
      </c>
      <c r="D182" s="130" t="s">
        <v>2998</v>
      </c>
      <c r="E182" s="131"/>
    </row>
    <row r="183" spans="1:5" ht="15" customHeight="1">
      <c r="A183" s="134"/>
      <c r="B183" s="128"/>
      <c r="C183" s="129" t="s">
        <v>2999</v>
      </c>
      <c r="D183" s="130" t="s">
        <v>3000</v>
      </c>
      <c r="E183" s="131"/>
    </row>
    <row r="184" spans="1:5" ht="15" customHeight="1">
      <c r="A184" s="134"/>
      <c r="B184" s="128"/>
      <c r="C184" s="129" t="s">
        <v>3001</v>
      </c>
      <c r="D184" s="130" t="s">
        <v>3002</v>
      </c>
      <c r="E184" s="132"/>
    </row>
    <row r="185" spans="1:5" ht="15" customHeight="1">
      <c r="A185" s="134"/>
      <c r="B185" s="128"/>
      <c r="C185" s="129" t="s">
        <v>3003</v>
      </c>
      <c r="D185" s="130" t="s">
        <v>3004</v>
      </c>
      <c r="E185" s="131"/>
    </row>
    <row r="186" spans="1:5" ht="15" customHeight="1">
      <c r="A186" s="134"/>
      <c r="B186" s="128"/>
      <c r="C186" s="129" t="s">
        <v>3005</v>
      </c>
      <c r="D186" s="130" t="s">
        <v>3006</v>
      </c>
      <c r="E186" s="131"/>
    </row>
    <row r="187" spans="1:5" ht="15" customHeight="1">
      <c r="A187" s="134"/>
      <c r="B187" s="128"/>
      <c r="C187" s="129" t="s">
        <v>2689</v>
      </c>
      <c r="D187" s="130" t="s">
        <v>2733</v>
      </c>
      <c r="E187" s="132">
        <f>SUM(E188:E197)</f>
        <v>2653</v>
      </c>
    </row>
    <row r="188" spans="1:7" ht="15" customHeight="1">
      <c r="A188" s="134"/>
      <c r="B188" s="128"/>
      <c r="C188" s="129" t="s">
        <v>3007</v>
      </c>
      <c r="D188" s="130" t="s">
        <v>3008</v>
      </c>
      <c r="E188" s="131">
        <v>1904</v>
      </c>
      <c r="G188" s="111">
        <v>1036</v>
      </c>
    </row>
    <row r="189" spans="1:7" ht="15" customHeight="1">
      <c r="A189" s="134"/>
      <c r="B189" s="128"/>
      <c r="C189" s="129" t="s">
        <v>3009</v>
      </c>
      <c r="D189" s="130" t="s">
        <v>3010</v>
      </c>
      <c r="E189" s="131">
        <v>657</v>
      </c>
      <c r="G189" s="111">
        <v>657</v>
      </c>
    </row>
    <row r="190" spans="1:5" ht="15" customHeight="1">
      <c r="A190" s="134"/>
      <c r="B190" s="128"/>
      <c r="C190" s="129" t="s">
        <v>3011</v>
      </c>
      <c r="D190" s="130" t="s">
        <v>3012</v>
      </c>
      <c r="E190" s="131"/>
    </row>
    <row r="191" spans="1:5" ht="15" customHeight="1">
      <c r="A191" s="134"/>
      <c r="B191" s="128"/>
      <c r="C191" s="129" t="s">
        <v>3013</v>
      </c>
      <c r="D191" s="130" t="s">
        <v>3014</v>
      </c>
      <c r="E191" s="131"/>
    </row>
    <row r="192" spans="1:7" ht="15" customHeight="1">
      <c r="A192" s="134"/>
      <c r="B192" s="128"/>
      <c r="C192" s="129" t="s">
        <v>3015</v>
      </c>
      <c r="D192" s="130" t="s">
        <v>3016</v>
      </c>
      <c r="E192" s="131">
        <v>92</v>
      </c>
      <c r="G192" s="111">
        <v>92</v>
      </c>
    </row>
    <row r="193" spans="1:5" ht="15" customHeight="1">
      <c r="A193" s="134"/>
      <c r="B193" s="128"/>
      <c r="C193" s="129" t="s">
        <v>3017</v>
      </c>
      <c r="D193" s="130" t="s">
        <v>3018</v>
      </c>
      <c r="E193" s="131"/>
    </row>
    <row r="194" spans="1:5" ht="15" customHeight="1">
      <c r="A194" s="134"/>
      <c r="B194" s="128"/>
      <c r="C194" s="129" t="s">
        <v>3019</v>
      </c>
      <c r="D194" s="130" t="s">
        <v>3020</v>
      </c>
      <c r="E194" s="131"/>
    </row>
    <row r="195" spans="1:5" ht="15" customHeight="1">
      <c r="A195" s="134"/>
      <c r="B195" s="128"/>
      <c r="C195" s="129" t="s">
        <v>3021</v>
      </c>
      <c r="D195" s="130" t="s">
        <v>3022</v>
      </c>
      <c r="E195" s="131"/>
    </row>
    <row r="196" spans="1:5" ht="15" customHeight="1">
      <c r="A196" s="134"/>
      <c r="B196" s="128"/>
      <c r="C196" s="129" t="s">
        <v>3023</v>
      </c>
      <c r="D196" s="130" t="s">
        <v>3024</v>
      </c>
      <c r="E196" s="132"/>
    </row>
    <row r="197" spans="1:5" ht="15" customHeight="1">
      <c r="A197" s="134"/>
      <c r="B197" s="128"/>
      <c r="C197" s="129" t="s">
        <v>3025</v>
      </c>
      <c r="D197" s="130" t="s">
        <v>3026</v>
      </c>
      <c r="E197" s="132"/>
    </row>
    <row r="198" spans="1:5" ht="15" customHeight="1">
      <c r="A198" s="134"/>
      <c r="B198" s="128"/>
      <c r="C198" s="129" t="s">
        <v>2279</v>
      </c>
      <c r="D198" s="130" t="s">
        <v>2691</v>
      </c>
      <c r="E198" s="132">
        <f>SUM(E199:E214)</f>
        <v>0</v>
      </c>
    </row>
    <row r="199" spans="1:5" ht="15" customHeight="1">
      <c r="A199" s="134"/>
      <c r="B199" s="128"/>
      <c r="C199" s="129" t="s">
        <v>3027</v>
      </c>
      <c r="D199" s="130" t="s">
        <v>3028</v>
      </c>
      <c r="E199" s="132"/>
    </row>
    <row r="200" spans="1:5" ht="15" customHeight="1">
      <c r="A200" s="134"/>
      <c r="B200" s="128"/>
      <c r="C200" s="129" t="s">
        <v>3029</v>
      </c>
      <c r="D200" s="130" t="s">
        <v>3030</v>
      </c>
      <c r="E200" s="132"/>
    </row>
    <row r="201" spans="1:5" ht="15" customHeight="1">
      <c r="A201" s="134"/>
      <c r="B201" s="128"/>
      <c r="C201" s="129" t="s">
        <v>3031</v>
      </c>
      <c r="D201" s="130" t="s">
        <v>3032</v>
      </c>
      <c r="E201" s="132"/>
    </row>
    <row r="202" spans="1:5" ht="15" customHeight="1">
      <c r="A202" s="134"/>
      <c r="B202" s="128"/>
      <c r="C202" s="129" t="s">
        <v>3033</v>
      </c>
      <c r="D202" s="130" t="s">
        <v>3034</v>
      </c>
      <c r="E202" s="132"/>
    </row>
    <row r="203" spans="1:5" ht="15" customHeight="1">
      <c r="A203" s="134"/>
      <c r="B203" s="128"/>
      <c r="C203" s="129" t="s">
        <v>3035</v>
      </c>
      <c r="D203" s="130" t="s">
        <v>3036</v>
      </c>
      <c r="E203" s="132"/>
    </row>
    <row r="204" spans="1:5" ht="15" customHeight="1">
      <c r="A204" s="134"/>
      <c r="B204" s="128"/>
      <c r="C204" s="129" t="s">
        <v>3037</v>
      </c>
      <c r="D204" s="130" t="s">
        <v>3038</v>
      </c>
      <c r="E204" s="132"/>
    </row>
    <row r="205" spans="1:5" ht="15" customHeight="1">
      <c r="A205" s="134"/>
      <c r="B205" s="128"/>
      <c r="C205" s="129" t="s">
        <v>3039</v>
      </c>
      <c r="D205" s="130" t="s">
        <v>3040</v>
      </c>
      <c r="E205" s="132"/>
    </row>
    <row r="206" spans="1:5" ht="15" customHeight="1">
      <c r="A206" s="134"/>
      <c r="B206" s="128"/>
      <c r="C206" s="129" t="s">
        <v>3041</v>
      </c>
      <c r="D206" s="130" t="s">
        <v>3042</v>
      </c>
      <c r="E206" s="131"/>
    </row>
    <row r="207" spans="1:5" ht="15" customHeight="1">
      <c r="A207" s="134"/>
      <c r="B207" s="128"/>
      <c r="C207" s="129" t="s">
        <v>3043</v>
      </c>
      <c r="D207" s="130" t="s">
        <v>3044</v>
      </c>
      <c r="E207" s="131"/>
    </row>
    <row r="208" spans="1:5" ht="15" customHeight="1">
      <c r="A208" s="134"/>
      <c r="B208" s="128"/>
      <c r="C208" s="129" t="s">
        <v>3045</v>
      </c>
      <c r="D208" s="130" t="s">
        <v>3046</v>
      </c>
      <c r="E208" s="131"/>
    </row>
    <row r="209" spans="1:5" ht="15" customHeight="1">
      <c r="A209" s="134"/>
      <c r="B209" s="128"/>
      <c r="C209" s="129" t="s">
        <v>3047</v>
      </c>
      <c r="D209" s="130" t="s">
        <v>3048</v>
      </c>
      <c r="E209" s="131"/>
    </row>
    <row r="210" spans="1:5" ht="15" customHeight="1">
      <c r="A210" s="134"/>
      <c r="B210" s="128"/>
      <c r="C210" s="129" t="s">
        <v>3049</v>
      </c>
      <c r="D210" s="130" t="s">
        <v>3050</v>
      </c>
      <c r="E210" s="132"/>
    </row>
    <row r="211" spans="1:5" ht="15" customHeight="1">
      <c r="A211" s="134"/>
      <c r="B211" s="128"/>
      <c r="C211" s="129" t="s">
        <v>3051</v>
      </c>
      <c r="D211" s="130" t="s">
        <v>3052</v>
      </c>
      <c r="E211" s="131"/>
    </row>
    <row r="212" spans="1:5" ht="15" customHeight="1">
      <c r="A212" s="134"/>
      <c r="B212" s="128"/>
      <c r="C212" s="129" t="s">
        <v>3053</v>
      </c>
      <c r="D212" s="130" t="s">
        <v>3054</v>
      </c>
      <c r="E212" s="131"/>
    </row>
    <row r="213" spans="1:5" ht="15" customHeight="1">
      <c r="A213" s="134"/>
      <c r="B213" s="128"/>
      <c r="C213" s="129" t="s">
        <v>3055</v>
      </c>
      <c r="D213" s="130" t="s">
        <v>3056</v>
      </c>
      <c r="E213" s="131"/>
    </row>
    <row r="214" spans="1:5" ht="15" customHeight="1">
      <c r="A214" s="134"/>
      <c r="B214" s="128"/>
      <c r="C214" s="129" t="s">
        <v>3057</v>
      </c>
      <c r="D214" s="130" t="s">
        <v>3058</v>
      </c>
      <c r="E214" s="131"/>
    </row>
    <row r="215" spans="1:5" ht="15" customHeight="1">
      <c r="A215" s="134"/>
      <c r="B215" s="128"/>
      <c r="C215" s="129" t="s">
        <v>2291</v>
      </c>
      <c r="D215" s="130" t="s">
        <v>2692</v>
      </c>
      <c r="E215" s="131">
        <f>SUM(E216:E231)</f>
        <v>0</v>
      </c>
    </row>
    <row r="216" spans="1:5" ht="15" customHeight="1">
      <c r="A216" s="134"/>
      <c r="B216" s="128"/>
      <c r="C216" s="129" t="s">
        <v>3059</v>
      </c>
      <c r="D216" s="130" t="s">
        <v>3060</v>
      </c>
      <c r="E216" s="131"/>
    </row>
    <row r="217" spans="1:5" ht="15" customHeight="1">
      <c r="A217" s="135"/>
      <c r="B217" s="128"/>
      <c r="C217" s="129" t="s">
        <v>3061</v>
      </c>
      <c r="D217" s="130" t="s">
        <v>3062</v>
      </c>
      <c r="E217" s="131"/>
    </row>
    <row r="218" spans="1:5" ht="15" customHeight="1">
      <c r="A218" s="135"/>
      <c r="B218" s="128"/>
      <c r="C218" s="129" t="s">
        <v>3063</v>
      </c>
      <c r="D218" s="130" t="s">
        <v>3064</v>
      </c>
      <c r="E218" s="131"/>
    </row>
    <row r="219" spans="1:5" ht="15" customHeight="1">
      <c r="A219" s="135"/>
      <c r="B219" s="128"/>
      <c r="C219" s="129" t="s">
        <v>3065</v>
      </c>
      <c r="D219" s="130" t="s">
        <v>3066</v>
      </c>
      <c r="E219" s="131"/>
    </row>
    <row r="220" spans="1:5" ht="15" customHeight="1">
      <c r="A220" s="135"/>
      <c r="B220" s="128"/>
      <c r="C220" s="129" t="s">
        <v>3067</v>
      </c>
      <c r="D220" s="130" t="s">
        <v>3068</v>
      </c>
      <c r="E220" s="131"/>
    </row>
    <row r="221" spans="1:5" ht="15" customHeight="1">
      <c r="A221" s="135"/>
      <c r="B221" s="128"/>
      <c r="C221" s="129" t="s">
        <v>3069</v>
      </c>
      <c r="D221" s="130" t="s">
        <v>3070</v>
      </c>
      <c r="E221" s="131"/>
    </row>
    <row r="222" spans="1:5" ht="15" customHeight="1">
      <c r="A222" s="135"/>
      <c r="B222" s="128"/>
      <c r="C222" s="129" t="s">
        <v>3071</v>
      </c>
      <c r="D222" s="130" t="s">
        <v>3072</v>
      </c>
      <c r="E222" s="131"/>
    </row>
    <row r="223" spans="1:5" ht="15" customHeight="1">
      <c r="A223" s="135"/>
      <c r="B223" s="128"/>
      <c r="C223" s="129" t="s">
        <v>3073</v>
      </c>
      <c r="D223" s="130" t="s">
        <v>3074</v>
      </c>
      <c r="E223" s="131"/>
    </row>
    <row r="224" spans="1:5" ht="15" customHeight="1">
      <c r="A224" s="135"/>
      <c r="B224" s="128"/>
      <c r="C224" s="129" t="s">
        <v>3075</v>
      </c>
      <c r="D224" s="130" t="s">
        <v>3076</v>
      </c>
      <c r="E224" s="131"/>
    </row>
    <row r="225" spans="1:5" ht="15" customHeight="1">
      <c r="A225" s="135"/>
      <c r="B225" s="128"/>
      <c r="C225" s="129" t="s">
        <v>3077</v>
      </c>
      <c r="D225" s="130" t="s">
        <v>3078</v>
      </c>
      <c r="E225" s="131"/>
    </row>
    <row r="226" spans="1:5" ht="15" customHeight="1">
      <c r="A226" s="135"/>
      <c r="B226" s="128"/>
      <c r="C226" s="129" t="s">
        <v>3079</v>
      </c>
      <c r="D226" s="130" t="s">
        <v>3080</v>
      </c>
      <c r="E226" s="131"/>
    </row>
    <row r="227" spans="1:5" ht="15" customHeight="1">
      <c r="A227" s="135"/>
      <c r="B227" s="128"/>
      <c r="C227" s="129" t="s">
        <v>3081</v>
      </c>
      <c r="D227" s="130" t="s">
        <v>3082</v>
      </c>
      <c r="E227" s="131"/>
    </row>
    <row r="228" spans="1:5" ht="15" customHeight="1">
      <c r="A228" s="135"/>
      <c r="B228" s="128"/>
      <c r="C228" s="129" t="s">
        <v>3083</v>
      </c>
      <c r="D228" s="130" t="s">
        <v>3084</v>
      </c>
      <c r="E228" s="131"/>
    </row>
    <row r="229" spans="1:5" ht="15" customHeight="1">
      <c r="A229" s="135"/>
      <c r="B229" s="128"/>
      <c r="C229" s="129" t="s">
        <v>3085</v>
      </c>
      <c r="D229" s="130" t="s">
        <v>3086</v>
      </c>
      <c r="E229" s="131"/>
    </row>
    <row r="230" spans="1:5" ht="15" customHeight="1">
      <c r="A230" s="135"/>
      <c r="B230" s="128"/>
      <c r="C230" s="129" t="s">
        <v>3087</v>
      </c>
      <c r="D230" s="130" t="s">
        <v>3088</v>
      </c>
      <c r="E230" s="131"/>
    </row>
    <row r="231" spans="1:5" ht="15" customHeight="1">
      <c r="A231" s="135"/>
      <c r="B231" s="128"/>
      <c r="C231" s="129" t="s">
        <v>3089</v>
      </c>
      <c r="D231" s="130" t="s">
        <v>3090</v>
      </c>
      <c r="E231" s="131"/>
    </row>
    <row r="232" spans="1:5" ht="15" customHeight="1">
      <c r="A232" s="135"/>
      <c r="B232" s="128"/>
      <c r="C232" s="129" t="s">
        <v>2693</v>
      </c>
      <c r="D232" s="130" t="s">
        <v>2694</v>
      </c>
      <c r="E232" s="131">
        <f>E233+E246</f>
        <v>228</v>
      </c>
    </row>
    <row r="233" spans="1:5" ht="15" customHeight="1">
      <c r="A233" s="135"/>
      <c r="B233" s="128"/>
      <c r="C233" s="129" t="s">
        <v>3091</v>
      </c>
      <c r="D233" s="130" t="s">
        <v>2734</v>
      </c>
      <c r="E233" s="131">
        <f>SUM(E234:E245)</f>
        <v>0</v>
      </c>
    </row>
    <row r="234" spans="1:5" ht="15" customHeight="1">
      <c r="A234" s="135"/>
      <c r="B234" s="128"/>
      <c r="C234" s="129" t="s">
        <v>3092</v>
      </c>
      <c r="D234" s="130" t="s">
        <v>3093</v>
      </c>
      <c r="E234" s="131"/>
    </row>
    <row r="235" spans="1:5" ht="15" customHeight="1">
      <c r="A235" s="135"/>
      <c r="B235" s="128"/>
      <c r="C235" s="129" t="s">
        <v>3094</v>
      </c>
      <c r="D235" s="130" t="s">
        <v>3095</v>
      </c>
      <c r="E235" s="131"/>
    </row>
    <row r="236" spans="1:5" ht="15" customHeight="1">
      <c r="A236" s="135"/>
      <c r="B236" s="128"/>
      <c r="C236" s="129" t="s">
        <v>3096</v>
      </c>
      <c r="D236" s="130" t="s">
        <v>3097</v>
      </c>
      <c r="E236" s="131"/>
    </row>
    <row r="237" spans="1:5" ht="15" customHeight="1">
      <c r="A237" s="135"/>
      <c r="B237" s="128"/>
      <c r="C237" s="129" t="s">
        <v>3098</v>
      </c>
      <c r="D237" s="130" t="s">
        <v>3099</v>
      </c>
      <c r="E237" s="131"/>
    </row>
    <row r="238" spans="1:5" ht="15" customHeight="1">
      <c r="A238" s="135"/>
      <c r="B238" s="128"/>
      <c r="C238" s="129" t="s">
        <v>3100</v>
      </c>
      <c r="D238" s="130" t="s">
        <v>3101</v>
      </c>
      <c r="E238" s="131"/>
    </row>
    <row r="239" spans="1:5" ht="15" customHeight="1">
      <c r="A239" s="135"/>
      <c r="B239" s="128"/>
      <c r="C239" s="129" t="s">
        <v>3102</v>
      </c>
      <c r="D239" s="130" t="s">
        <v>3103</v>
      </c>
      <c r="E239" s="131"/>
    </row>
    <row r="240" spans="1:5" ht="15" customHeight="1">
      <c r="A240" s="135"/>
      <c r="B240" s="128"/>
      <c r="C240" s="129" t="s">
        <v>3104</v>
      </c>
      <c r="D240" s="130" t="s">
        <v>3105</v>
      </c>
      <c r="E240" s="131"/>
    </row>
    <row r="241" spans="1:5" ht="15" customHeight="1">
      <c r="A241" s="135"/>
      <c r="B241" s="128"/>
      <c r="C241" s="129" t="s">
        <v>3106</v>
      </c>
      <c r="D241" s="130" t="s">
        <v>3107</v>
      </c>
      <c r="E241" s="131"/>
    </row>
    <row r="242" spans="1:5" ht="15" customHeight="1">
      <c r="A242" s="135"/>
      <c r="B242" s="128"/>
      <c r="C242" s="129" t="s">
        <v>3108</v>
      </c>
      <c r="D242" s="130" t="s">
        <v>3109</v>
      </c>
      <c r="E242" s="131"/>
    </row>
    <row r="243" spans="1:5" ht="15" customHeight="1">
      <c r="A243" s="135"/>
      <c r="B243" s="128"/>
      <c r="C243" s="129" t="s">
        <v>3110</v>
      </c>
      <c r="D243" s="130" t="s">
        <v>3111</v>
      </c>
      <c r="E243" s="131"/>
    </row>
    <row r="244" spans="1:5" ht="15" customHeight="1">
      <c r="A244" s="135"/>
      <c r="B244" s="128"/>
      <c r="C244" s="129" t="s">
        <v>3112</v>
      </c>
      <c r="D244" s="130" t="s">
        <v>3113</v>
      </c>
      <c r="E244" s="131"/>
    </row>
    <row r="245" spans="1:5" ht="15" customHeight="1">
      <c r="A245" s="135"/>
      <c r="B245" s="128"/>
      <c r="C245" s="129" t="s">
        <v>3114</v>
      </c>
      <c r="D245" s="130" t="s">
        <v>3115</v>
      </c>
      <c r="E245" s="131"/>
    </row>
    <row r="246" spans="1:5" ht="15" customHeight="1">
      <c r="A246" s="135"/>
      <c r="B246" s="128"/>
      <c r="C246" s="129" t="s">
        <v>3116</v>
      </c>
      <c r="D246" s="130" t="s">
        <v>2735</v>
      </c>
      <c r="E246" s="131">
        <f>SUM(E247:E252)</f>
        <v>228</v>
      </c>
    </row>
    <row r="247" spans="1:5" ht="15" customHeight="1">
      <c r="A247" s="135"/>
      <c r="B247" s="128"/>
      <c r="C247" s="129" t="s">
        <v>3117</v>
      </c>
      <c r="D247" s="130" t="s">
        <v>1855</v>
      </c>
      <c r="E247" s="131"/>
    </row>
    <row r="248" spans="1:5" ht="15" customHeight="1">
      <c r="A248" s="135"/>
      <c r="B248" s="128"/>
      <c r="C248" s="129" t="s">
        <v>3118</v>
      </c>
      <c r="D248" s="130" t="s">
        <v>1956</v>
      </c>
      <c r="E248" s="131"/>
    </row>
    <row r="249" spans="1:5" ht="15" customHeight="1">
      <c r="A249" s="135"/>
      <c r="B249" s="128"/>
      <c r="C249" s="129" t="s">
        <v>3119</v>
      </c>
      <c r="D249" s="130" t="s">
        <v>1629</v>
      </c>
      <c r="E249" s="131"/>
    </row>
    <row r="250" spans="1:5" ht="15" customHeight="1">
      <c r="A250" s="135"/>
      <c r="B250" s="128"/>
      <c r="C250" s="129" t="s">
        <v>3120</v>
      </c>
      <c r="D250" s="130" t="s">
        <v>3121</v>
      </c>
      <c r="E250" s="131"/>
    </row>
    <row r="251" spans="1:5" ht="15" customHeight="1">
      <c r="A251" s="135"/>
      <c r="B251" s="128"/>
      <c r="C251" s="129" t="s">
        <v>3122</v>
      </c>
      <c r="D251" s="130" t="s">
        <v>3123</v>
      </c>
      <c r="E251" s="131"/>
    </row>
    <row r="252" spans="1:5" ht="15" customHeight="1">
      <c r="A252" s="135"/>
      <c r="B252" s="128"/>
      <c r="C252" s="136" t="s">
        <v>3124</v>
      </c>
      <c r="D252" s="137" t="s">
        <v>3125</v>
      </c>
      <c r="E252" s="131">
        <v>228</v>
      </c>
    </row>
    <row r="253" spans="1:5" ht="15" customHeight="1">
      <c r="A253" s="135"/>
      <c r="B253" s="138"/>
      <c r="C253" s="139"/>
      <c r="D253" s="140"/>
      <c r="E253" s="141"/>
    </row>
    <row r="254" spans="1:5" ht="15" customHeight="1" hidden="1">
      <c r="A254" s="135"/>
      <c r="B254" s="138"/>
      <c r="C254" s="142"/>
      <c r="D254" s="143"/>
      <c r="E254" s="131"/>
    </row>
    <row r="255" spans="1:5" ht="15" customHeight="1" hidden="1">
      <c r="A255" s="135"/>
      <c r="B255" s="138"/>
      <c r="C255" s="144"/>
      <c r="D255" s="145"/>
      <c r="E255" s="131"/>
    </row>
    <row r="256" spans="1:5" ht="15" customHeight="1" hidden="1">
      <c r="A256" s="135"/>
      <c r="B256" s="138"/>
      <c r="C256" s="144"/>
      <c r="D256" s="145"/>
      <c r="E256" s="131"/>
    </row>
    <row r="257" spans="1:5" ht="15" customHeight="1" hidden="1">
      <c r="A257" s="135"/>
      <c r="B257" s="138"/>
      <c r="C257" s="144"/>
      <c r="D257" s="145"/>
      <c r="E257" s="131"/>
    </row>
    <row r="258" spans="1:5" ht="15" customHeight="1" hidden="1">
      <c r="A258" s="135"/>
      <c r="B258" s="138"/>
      <c r="C258" s="144"/>
      <c r="D258" s="145"/>
      <c r="E258" s="131"/>
    </row>
    <row r="259" spans="1:5" ht="15" customHeight="1" hidden="1">
      <c r="A259" s="135"/>
      <c r="B259" s="138"/>
      <c r="C259" s="144"/>
      <c r="D259" s="145"/>
      <c r="E259" s="131"/>
    </row>
    <row r="260" spans="1:5" ht="15" customHeight="1">
      <c r="A260" s="146" t="s">
        <v>60</v>
      </c>
      <c r="B260" s="128">
        <f>SUM(B7:B13,B19:B20,B23:B28,B34:B35)</f>
        <v>230000</v>
      </c>
      <c r="C260" s="147" t="s">
        <v>3126</v>
      </c>
      <c r="D260" s="148" t="s">
        <v>2695</v>
      </c>
      <c r="E260" s="131">
        <f>E232+E215+E198+E173+E169+E117+E101+E46+E35+E23+E7</f>
        <v>278808</v>
      </c>
    </row>
    <row r="261" spans="1:5" ht="15" customHeight="1">
      <c r="A261" s="127" t="s">
        <v>2736</v>
      </c>
      <c r="B261" s="128">
        <f>SUM(B262:B263)</f>
        <v>7462</v>
      </c>
      <c r="C261" s="129" t="s">
        <v>2737</v>
      </c>
      <c r="D261" s="130" t="s">
        <v>2737</v>
      </c>
      <c r="E261" s="131">
        <f>SUM(E262:E263)</f>
        <v>4812</v>
      </c>
    </row>
    <row r="262" spans="1:5" ht="15" customHeight="1">
      <c r="A262" s="127" t="s">
        <v>2738</v>
      </c>
      <c r="B262" s="133">
        <v>7462</v>
      </c>
      <c r="C262" s="129" t="s">
        <v>2739</v>
      </c>
      <c r="D262" s="130" t="s">
        <v>2739</v>
      </c>
      <c r="E262" s="133">
        <v>4812</v>
      </c>
    </row>
    <row r="263" spans="1:5" ht="15" customHeight="1">
      <c r="A263" s="127" t="s">
        <v>2740</v>
      </c>
      <c r="B263" s="128"/>
      <c r="C263" s="129" t="s">
        <v>2741</v>
      </c>
      <c r="D263" s="130" t="s">
        <v>2741</v>
      </c>
      <c r="E263" s="131"/>
    </row>
    <row r="264" spans="1:5" ht="15" customHeight="1">
      <c r="A264" s="127" t="s">
        <v>2429</v>
      </c>
      <c r="B264" s="133">
        <v>46158</v>
      </c>
      <c r="C264" s="129" t="s">
        <v>2742</v>
      </c>
      <c r="D264" s="130" t="s">
        <v>2742</v>
      </c>
      <c r="E264" s="131"/>
    </row>
    <row r="265" spans="1:5" ht="15" customHeight="1">
      <c r="A265" s="127" t="s">
        <v>2430</v>
      </c>
      <c r="B265" s="128"/>
      <c r="C265" s="129" t="s">
        <v>2743</v>
      </c>
      <c r="D265" s="130" t="s">
        <v>2743</v>
      </c>
      <c r="E265" s="131"/>
    </row>
    <row r="266" spans="1:5" ht="15" customHeight="1">
      <c r="A266" s="127" t="s">
        <v>2744</v>
      </c>
      <c r="B266" s="128"/>
      <c r="C266" s="129" t="s">
        <v>2745</v>
      </c>
      <c r="D266" s="130" t="s">
        <v>2745</v>
      </c>
      <c r="E266" s="131"/>
    </row>
    <row r="267" spans="1:5" ht="15" customHeight="1">
      <c r="A267" s="127" t="s">
        <v>2746</v>
      </c>
      <c r="B267" s="128"/>
      <c r="C267" s="129" t="s">
        <v>2747</v>
      </c>
      <c r="D267" s="130" t="s">
        <v>2747</v>
      </c>
      <c r="E267" s="133"/>
    </row>
    <row r="268" spans="1:5" ht="15" customHeight="1">
      <c r="A268" s="127" t="s">
        <v>2748</v>
      </c>
      <c r="B268" s="133"/>
      <c r="C268" s="129"/>
      <c r="D268" s="130"/>
      <c r="E268" s="131"/>
    </row>
    <row r="269" spans="1:5" ht="15" customHeight="1">
      <c r="A269" s="127"/>
      <c r="B269" s="128"/>
      <c r="C269" s="129"/>
      <c r="D269" s="130"/>
      <c r="E269" s="131"/>
    </row>
    <row r="270" spans="1:5" ht="15" customHeight="1">
      <c r="A270" s="127"/>
      <c r="B270" s="128"/>
      <c r="C270" s="129"/>
      <c r="D270" s="130"/>
      <c r="E270" s="131"/>
    </row>
    <row r="271" spans="1:5" ht="15" customHeight="1">
      <c r="A271" s="127"/>
      <c r="B271" s="128"/>
      <c r="C271" s="136"/>
      <c r="D271" s="137"/>
      <c r="E271" s="149"/>
    </row>
    <row r="272" spans="1:9" ht="15" customHeight="1">
      <c r="A272" s="146" t="s">
        <v>2445</v>
      </c>
      <c r="B272" s="138">
        <f>B260+B261+B264+B265+B267+B268</f>
        <v>283620</v>
      </c>
      <c r="C272" s="150" t="s">
        <v>3127</v>
      </c>
      <c r="D272" s="150" t="s">
        <v>2446</v>
      </c>
      <c r="E272" s="131">
        <f>E260+E261+E264+E265+E267+E268+E266</f>
        <v>283620</v>
      </c>
      <c r="F272" s="151"/>
      <c r="G272" s="152"/>
      <c r="H272" s="151"/>
      <c r="I272" s="153"/>
    </row>
    <row r="273" ht="15" customHeight="1"/>
    <row r="274" ht="15" customHeight="1">
      <c r="D274" s="119"/>
    </row>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sheetData>
  <sheetProtection/>
  <mergeCells count="16">
    <mergeCell ref="A2:E2"/>
    <mergeCell ref="A5:B5"/>
    <mergeCell ref="C5:E5"/>
    <mergeCell ref="C260:D260"/>
    <mergeCell ref="C261:D261"/>
    <mergeCell ref="C262:D262"/>
    <mergeCell ref="C263:D263"/>
    <mergeCell ref="C264:D264"/>
    <mergeCell ref="C265:D265"/>
    <mergeCell ref="C266:D266"/>
    <mergeCell ref="C267:D267"/>
    <mergeCell ref="C268:D268"/>
    <mergeCell ref="C269:D269"/>
    <mergeCell ref="C270:D270"/>
    <mergeCell ref="C271:D271"/>
    <mergeCell ref="C272:D272"/>
  </mergeCells>
  <printOptions horizontalCentered="1"/>
  <pageMargins left="0.6298611111111111" right="0.39305555555555555" top="0.7868055555555555" bottom="0.7868055555555555" header="0.5076388888888889" footer="0.5076388888888889"/>
  <pageSetup firstPageNumber="57" useFirstPageNumber="1" horizontalDpi="600" verticalDpi="600" orientation="landscape" paperSize="9" scale="90"/>
  <headerFooter scaleWithDoc="0" alignWithMargins="0">
    <oddFooter>&amp;C&amp;"宋体"&amp;12第 &amp;P 页</oddFooter>
  </headerFooter>
</worksheet>
</file>

<file path=xl/worksheets/sheet13.xml><?xml version="1.0" encoding="utf-8"?>
<worksheet xmlns="http://schemas.openxmlformats.org/spreadsheetml/2006/main" xmlns:r="http://schemas.openxmlformats.org/officeDocument/2006/relationships">
  <dimension ref="A1:E60"/>
  <sheetViews>
    <sheetView zoomScaleSheetLayoutView="100" workbookViewId="0" topLeftCell="A1">
      <selection activeCell="G25" sqref="G25"/>
    </sheetView>
  </sheetViews>
  <sheetFormatPr defaultColWidth="8.00390625" defaultRowHeight="14.25"/>
  <cols>
    <col min="1" max="1" width="15.375" style="2" customWidth="1"/>
    <col min="2" max="2" width="39.625" style="2" customWidth="1"/>
    <col min="3" max="3" width="5.375" style="2" customWidth="1"/>
    <col min="4" max="4" width="15.375" style="2" customWidth="1"/>
    <col min="5" max="5" width="10.75390625" style="2" customWidth="1"/>
    <col min="6" max="16384" width="8.00390625" style="2" customWidth="1"/>
  </cols>
  <sheetData>
    <row r="1" s="2" customFormat="1" ht="12.75">
      <c r="A1" s="82" t="s">
        <v>3128</v>
      </c>
    </row>
    <row r="2" spans="1:5" s="2" customFormat="1" ht="20.25">
      <c r="A2" s="105" t="s">
        <v>3129</v>
      </c>
      <c r="B2" s="83"/>
      <c r="C2" s="83"/>
      <c r="D2" s="83"/>
      <c r="E2" s="83"/>
    </row>
    <row r="3" s="2" customFormat="1" ht="12.75">
      <c r="E3" s="82" t="s">
        <v>63</v>
      </c>
    </row>
    <row r="4" spans="1:5" s="2" customFormat="1" ht="14.25" customHeight="1">
      <c r="A4" s="91" t="s">
        <v>64</v>
      </c>
      <c r="B4" s="92" t="s">
        <v>3130</v>
      </c>
      <c r="C4" s="92" t="s">
        <v>3131</v>
      </c>
      <c r="D4" s="106"/>
      <c r="E4" s="107" t="s">
        <v>3132</v>
      </c>
    </row>
    <row r="5" spans="1:5" s="2" customFormat="1" ht="14.25" customHeight="1">
      <c r="A5" s="108"/>
      <c r="B5" s="108"/>
      <c r="C5" s="109"/>
      <c r="D5" s="92" t="s">
        <v>3133</v>
      </c>
      <c r="E5" s="110"/>
    </row>
    <row r="6" spans="1:5" s="2" customFormat="1" ht="14.25" customHeight="1">
      <c r="A6" s="91"/>
      <c r="B6" s="91" t="s">
        <v>3134</v>
      </c>
      <c r="C6" s="92"/>
      <c r="D6" s="92">
        <v>1</v>
      </c>
      <c r="E6" s="92">
        <v>2</v>
      </c>
    </row>
    <row r="7" spans="1:5" s="2" customFormat="1" ht="14.25" customHeight="1">
      <c r="A7" s="91" t="s">
        <v>3135</v>
      </c>
      <c r="B7" s="91" t="s">
        <v>3136</v>
      </c>
      <c r="C7" s="92" t="s">
        <v>3137</v>
      </c>
      <c r="D7" s="94"/>
      <c r="E7" s="103"/>
    </row>
    <row r="8" spans="1:5" s="2" customFormat="1" ht="14.25" customHeight="1">
      <c r="A8" s="91" t="s">
        <v>3138</v>
      </c>
      <c r="B8" s="91" t="s">
        <v>3139</v>
      </c>
      <c r="C8" s="92" t="s">
        <v>3140</v>
      </c>
      <c r="D8" s="96"/>
      <c r="E8" s="104"/>
    </row>
    <row r="9" spans="1:5" s="2" customFormat="1" ht="14.25" customHeight="1">
      <c r="A9" s="91" t="s">
        <v>3141</v>
      </c>
      <c r="B9" s="91" t="s">
        <v>3142</v>
      </c>
      <c r="C9" s="92" t="s">
        <v>3143</v>
      </c>
      <c r="D9" s="96"/>
      <c r="E9" s="104"/>
    </row>
    <row r="10" spans="1:5" s="2" customFormat="1" ht="14.25" customHeight="1">
      <c r="A10" s="91" t="s">
        <v>3144</v>
      </c>
      <c r="B10" s="91" t="s">
        <v>3145</v>
      </c>
      <c r="C10" s="92" t="s">
        <v>3146</v>
      </c>
      <c r="D10" s="96"/>
      <c r="E10" s="104"/>
    </row>
    <row r="11" spans="1:5" s="2" customFormat="1" ht="14.25" customHeight="1">
      <c r="A11" s="91" t="s">
        <v>3147</v>
      </c>
      <c r="B11" s="91" t="s">
        <v>3148</v>
      </c>
      <c r="C11" s="92" t="s">
        <v>3149</v>
      </c>
      <c r="D11" s="96"/>
      <c r="E11" s="104"/>
    </row>
    <row r="12" spans="1:5" s="2" customFormat="1" ht="14.25" customHeight="1">
      <c r="A12" s="91" t="s">
        <v>3150</v>
      </c>
      <c r="B12" s="91" t="s">
        <v>3151</v>
      </c>
      <c r="C12" s="92" t="s">
        <v>3152</v>
      </c>
      <c r="D12" s="96"/>
      <c r="E12" s="104"/>
    </row>
    <row r="13" spans="1:5" s="2" customFormat="1" ht="14.25" customHeight="1">
      <c r="A13" s="91" t="s">
        <v>3153</v>
      </c>
      <c r="B13" s="91" t="s">
        <v>3154</v>
      </c>
      <c r="C13" s="92" t="s">
        <v>3155</v>
      </c>
      <c r="D13" s="96"/>
      <c r="E13" s="104"/>
    </row>
    <row r="14" spans="1:5" s="2" customFormat="1" ht="14.25" customHeight="1">
      <c r="A14" s="91" t="s">
        <v>3156</v>
      </c>
      <c r="B14" s="91" t="s">
        <v>3157</v>
      </c>
      <c r="C14" s="92" t="s">
        <v>3158</v>
      </c>
      <c r="D14" s="96"/>
      <c r="E14" s="104"/>
    </row>
    <row r="15" spans="1:5" s="2" customFormat="1" ht="14.25" customHeight="1">
      <c r="A15" s="91" t="s">
        <v>3159</v>
      </c>
      <c r="B15" s="91" t="s">
        <v>3160</v>
      </c>
      <c r="C15" s="92" t="s">
        <v>3161</v>
      </c>
      <c r="D15" s="96"/>
      <c r="E15" s="104"/>
    </row>
    <row r="16" spans="1:5" s="2" customFormat="1" ht="14.25" customHeight="1">
      <c r="A16" s="91" t="s">
        <v>3162</v>
      </c>
      <c r="B16" s="91" t="s">
        <v>3163</v>
      </c>
      <c r="C16" s="92" t="s">
        <v>3164</v>
      </c>
      <c r="D16" s="96"/>
      <c r="E16" s="104"/>
    </row>
    <row r="17" spans="1:5" s="2" customFormat="1" ht="14.25" customHeight="1">
      <c r="A17" s="91" t="s">
        <v>3165</v>
      </c>
      <c r="B17" s="91" t="s">
        <v>3166</v>
      </c>
      <c r="C17" s="92" t="s">
        <v>3167</v>
      </c>
      <c r="D17" s="96"/>
      <c r="E17" s="104"/>
    </row>
    <row r="18" spans="1:5" s="2" customFormat="1" ht="14.25" customHeight="1">
      <c r="A18" s="91" t="s">
        <v>3168</v>
      </c>
      <c r="B18" s="91" t="s">
        <v>3169</v>
      </c>
      <c r="C18" s="92" t="s">
        <v>3170</v>
      </c>
      <c r="D18" s="96"/>
      <c r="E18" s="104"/>
    </row>
    <row r="19" spans="1:5" s="2" customFormat="1" ht="14.25" customHeight="1">
      <c r="A19" s="91" t="s">
        <v>3171</v>
      </c>
      <c r="B19" s="91" t="s">
        <v>3172</v>
      </c>
      <c r="C19" s="92" t="s">
        <v>3173</v>
      </c>
      <c r="D19" s="96"/>
      <c r="E19" s="104"/>
    </row>
    <row r="20" spans="1:5" s="2" customFormat="1" ht="14.25" customHeight="1">
      <c r="A20" s="91" t="s">
        <v>3174</v>
      </c>
      <c r="B20" s="91" t="s">
        <v>3175</v>
      </c>
      <c r="C20" s="92" t="s">
        <v>3176</v>
      </c>
      <c r="D20" s="96"/>
      <c r="E20" s="104"/>
    </row>
    <row r="21" spans="1:5" s="2" customFormat="1" ht="14.25" customHeight="1">
      <c r="A21" s="91" t="s">
        <v>3177</v>
      </c>
      <c r="B21" s="91" t="s">
        <v>3178</v>
      </c>
      <c r="C21" s="92" t="s">
        <v>3179</v>
      </c>
      <c r="D21" s="96"/>
      <c r="E21" s="104"/>
    </row>
    <row r="22" spans="1:5" s="2" customFormat="1" ht="14.25" customHeight="1">
      <c r="A22" s="91" t="s">
        <v>3180</v>
      </c>
      <c r="B22" s="91" t="s">
        <v>3181</v>
      </c>
      <c r="C22" s="92" t="s">
        <v>3182</v>
      </c>
      <c r="D22" s="96"/>
      <c r="E22" s="104"/>
    </row>
    <row r="23" spans="1:5" s="2" customFormat="1" ht="14.25" customHeight="1">
      <c r="A23" s="91" t="s">
        <v>3183</v>
      </c>
      <c r="B23" s="91" t="s">
        <v>3184</v>
      </c>
      <c r="C23" s="92" t="s">
        <v>3185</v>
      </c>
      <c r="D23" s="96"/>
      <c r="E23" s="104"/>
    </row>
    <row r="24" spans="1:5" s="2" customFormat="1" ht="14.25" customHeight="1">
      <c r="A24" s="91" t="s">
        <v>3186</v>
      </c>
      <c r="B24" s="91" t="s">
        <v>3187</v>
      </c>
      <c r="C24" s="92" t="s">
        <v>3188</v>
      </c>
      <c r="D24" s="96"/>
      <c r="E24" s="104"/>
    </row>
    <row r="25" spans="1:5" s="2" customFormat="1" ht="14.25" customHeight="1">
      <c r="A25" s="91" t="s">
        <v>3189</v>
      </c>
      <c r="B25" s="91" t="s">
        <v>3190</v>
      </c>
      <c r="C25" s="92" t="s">
        <v>3191</v>
      </c>
      <c r="D25" s="96"/>
      <c r="E25" s="104"/>
    </row>
    <row r="26" spans="1:5" s="2" customFormat="1" ht="14.25" customHeight="1">
      <c r="A26" s="91" t="s">
        <v>3192</v>
      </c>
      <c r="B26" s="91" t="s">
        <v>3193</v>
      </c>
      <c r="C26" s="92" t="s">
        <v>3194</v>
      </c>
      <c r="D26" s="96"/>
      <c r="E26" s="104"/>
    </row>
    <row r="27" spans="1:5" s="2" customFormat="1" ht="14.25" customHeight="1">
      <c r="A27" s="91" t="s">
        <v>3195</v>
      </c>
      <c r="B27" s="91" t="s">
        <v>3196</v>
      </c>
      <c r="C27" s="92" t="s">
        <v>3197</v>
      </c>
      <c r="D27" s="96"/>
      <c r="E27" s="104"/>
    </row>
    <row r="28" spans="1:5" s="2" customFormat="1" ht="14.25" customHeight="1">
      <c r="A28" s="91" t="s">
        <v>3198</v>
      </c>
      <c r="B28" s="91" t="s">
        <v>3199</v>
      </c>
      <c r="C28" s="92" t="s">
        <v>3200</v>
      </c>
      <c r="D28" s="96"/>
      <c r="E28" s="104"/>
    </row>
    <row r="29" spans="1:5" s="2" customFormat="1" ht="14.25" customHeight="1">
      <c r="A29" s="91" t="s">
        <v>3201</v>
      </c>
      <c r="B29" s="91" t="s">
        <v>3202</v>
      </c>
      <c r="C29" s="92" t="s">
        <v>3203</v>
      </c>
      <c r="D29" s="96"/>
      <c r="E29" s="104"/>
    </row>
    <row r="30" spans="1:5" s="2" customFormat="1" ht="14.25" customHeight="1">
      <c r="A30" s="91" t="s">
        <v>3204</v>
      </c>
      <c r="B30" s="91" t="s">
        <v>3205</v>
      </c>
      <c r="C30" s="92" t="s">
        <v>3206</v>
      </c>
      <c r="D30" s="96"/>
      <c r="E30" s="104"/>
    </row>
    <row r="31" spans="1:5" s="2" customFormat="1" ht="14.25" customHeight="1">
      <c r="A31" s="91" t="s">
        <v>3207</v>
      </c>
      <c r="B31" s="91" t="s">
        <v>3208</v>
      </c>
      <c r="C31" s="92" t="s">
        <v>3209</v>
      </c>
      <c r="D31" s="96"/>
      <c r="E31" s="104"/>
    </row>
    <row r="32" spans="1:5" s="2" customFormat="1" ht="14.25" customHeight="1">
      <c r="A32" s="91" t="s">
        <v>3210</v>
      </c>
      <c r="B32" s="91" t="s">
        <v>3211</v>
      </c>
      <c r="C32" s="92" t="s">
        <v>3212</v>
      </c>
      <c r="D32" s="96"/>
      <c r="E32" s="104"/>
    </row>
    <row r="33" spans="1:5" s="2" customFormat="1" ht="14.25" customHeight="1">
      <c r="A33" s="91" t="s">
        <v>3213</v>
      </c>
      <c r="B33" s="91" t="s">
        <v>3214</v>
      </c>
      <c r="C33" s="92" t="s">
        <v>3215</v>
      </c>
      <c r="D33" s="96"/>
      <c r="E33" s="104"/>
    </row>
    <row r="34" spans="1:5" s="2" customFormat="1" ht="14.25" customHeight="1">
      <c r="A34" s="91" t="s">
        <v>3216</v>
      </c>
      <c r="B34" s="91" t="s">
        <v>3217</v>
      </c>
      <c r="C34" s="92" t="s">
        <v>3218</v>
      </c>
      <c r="D34" s="96"/>
      <c r="E34" s="104"/>
    </row>
    <row r="35" spans="1:5" s="2" customFormat="1" ht="14.25" customHeight="1">
      <c r="A35" s="91" t="s">
        <v>3219</v>
      </c>
      <c r="B35" s="91" t="s">
        <v>3220</v>
      </c>
      <c r="C35" s="92" t="s">
        <v>3221</v>
      </c>
      <c r="D35" s="96"/>
      <c r="E35" s="104"/>
    </row>
    <row r="36" spans="1:5" s="2" customFormat="1" ht="14.25" customHeight="1">
      <c r="A36" s="91" t="s">
        <v>3222</v>
      </c>
      <c r="B36" s="91" t="s">
        <v>3223</v>
      </c>
      <c r="C36" s="92" t="s">
        <v>3224</v>
      </c>
      <c r="D36" s="96"/>
      <c r="E36" s="104"/>
    </row>
    <row r="37" spans="1:5" s="2" customFormat="1" ht="14.25" customHeight="1">
      <c r="A37" s="91" t="s">
        <v>3225</v>
      </c>
      <c r="B37" s="91" t="s">
        <v>3226</v>
      </c>
      <c r="C37" s="92" t="s">
        <v>3227</v>
      </c>
      <c r="D37" s="96"/>
      <c r="E37" s="104"/>
    </row>
    <row r="38" spans="1:5" s="2" customFormat="1" ht="14.25" customHeight="1">
      <c r="A38" s="91" t="s">
        <v>3228</v>
      </c>
      <c r="B38" s="91" t="s">
        <v>3229</v>
      </c>
      <c r="C38" s="92" t="s">
        <v>3230</v>
      </c>
      <c r="D38" s="96"/>
      <c r="E38" s="104"/>
    </row>
    <row r="39" spans="1:5" s="2" customFormat="1" ht="14.25" customHeight="1">
      <c r="A39" s="91" t="s">
        <v>3231</v>
      </c>
      <c r="B39" s="91" t="s">
        <v>3232</v>
      </c>
      <c r="C39" s="92" t="s">
        <v>3233</v>
      </c>
      <c r="D39" s="96"/>
      <c r="E39" s="104"/>
    </row>
    <row r="40" spans="1:5" s="2" customFormat="1" ht="14.25" customHeight="1">
      <c r="A40" s="91" t="s">
        <v>3234</v>
      </c>
      <c r="B40" s="91" t="s">
        <v>3235</v>
      </c>
      <c r="C40" s="92" t="s">
        <v>3236</v>
      </c>
      <c r="D40" s="96"/>
      <c r="E40" s="104"/>
    </row>
    <row r="41" spans="1:5" s="2" customFormat="1" ht="14.25" customHeight="1">
      <c r="A41" s="91" t="s">
        <v>3237</v>
      </c>
      <c r="B41" s="91" t="s">
        <v>3238</v>
      </c>
      <c r="C41" s="92" t="s">
        <v>3239</v>
      </c>
      <c r="D41" s="96"/>
      <c r="E41" s="104"/>
    </row>
    <row r="42" spans="1:5" s="2" customFormat="1" ht="14.25" customHeight="1">
      <c r="A42" s="91" t="s">
        <v>3240</v>
      </c>
      <c r="B42" s="91" t="s">
        <v>3241</v>
      </c>
      <c r="C42" s="92" t="s">
        <v>3242</v>
      </c>
      <c r="D42" s="96"/>
      <c r="E42" s="104"/>
    </row>
    <row r="43" spans="1:5" s="2" customFormat="1" ht="14.25" customHeight="1">
      <c r="A43" s="91" t="s">
        <v>3243</v>
      </c>
      <c r="B43" s="91" t="s">
        <v>3244</v>
      </c>
      <c r="C43" s="92" t="s">
        <v>3245</v>
      </c>
      <c r="D43" s="96"/>
      <c r="E43" s="104"/>
    </row>
    <row r="44" spans="1:5" s="2" customFormat="1" ht="14.25" customHeight="1">
      <c r="A44" s="91" t="s">
        <v>3246</v>
      </c>
      <c r="B44" s="91" t="s">
        <v>3247</v>
      </c>
      <c r="C44" s="92" t="s">
        <v>3248</v>
      </c>
      <c r="D44" s="96"/>
      <c r="E44" s="104"/>
    </row>
    <row r="45" spans="1:5" s="2" customFormat="1" ht="14.25" customHeight="1">
      <c r="A45" s="91" t="s">
        <v>3249</v>
      </c>
      <c r="B45" s="91" t="s">
        <v>3250</v>
      </c>
      <c r="C45" s="92" t="s">
        <v>3251</v>
      </c>
      <c r="D45" s="96"/>
      <c r="E45" s="104"/>
    </row>
    <row r="46" spans="1:5" s="2" customFormat="1" ht="14.25" customHeight="1">
      <c r="A46" s="91" t="s">
        <v>3252</v>
      </c>
      <c r="B46" s="91" t="s">
        <v>3253</v>
      </c>
      <c r="C46" s="92" t="s">
        <v>3254</v>
      </c>
      <c r="D46" s="96"/>
      <c r="E46" s="104"/>
    </row>
    <row r="47" spans="1:5" s="2" customFormat="1" ht="14.25" customHeight="1">
      <c r="A47" s="91" t="s">
        <v>3255</v>
      </c>
      <c r="B47" s="91" t="s">
        <v>3256</v>
      </c>
      <c r="C47" s="92" t="s">
        <v>3257</v>
      </c>
      <c r="D47" s="96"/>
      <c r="E47" s="104"/>
    </row>
    <row r="48" spans="1:5" s="2" customFormat="1" ht="14.25" customHeight="1">
      <c r="A48" s="91" t="s">
        <v>3258</v>
      </c>
      <c r="B48" s="91" t="s">
        <v>3259</v>
      </c>
      <c r="C48" s="92" t="s">
        <v>3260</v>
      </c>
      <c r="D48" s="96"/>
      <c r="E48" s="104"/>
    </row>
    <row r="49" spans="1:5" s="2" customFormat="1" ht="14.25" customHeight="1">
      <c r="A49" s="91" t="s">
        <v>3261</v>
      </c>
      <c r="B49" s="91" t="s">
        <v>3262</v>
      </c>
      <c r="C49" s="92" t="s">
        <v>3263</v>
      </c>
      <c r="D49" s="96"/>
      <c r="E49" s="104"/>
    </row>
    <row r="50" spans="1:5" s="2" customFormat="1" ht="14.25" customHeight="1">
      <c r="A50" s="91" t="s">
        <v>3264</v>
      </c>
      <c r="B50" s="91" t="s">
        <v>3265</v>
      </c>
      <c r="C50" s="92" t="s">
        <v>3266</v>
      </c>
      <c r="D50" s="96"/>
      <c r="E50" s="104"/>
    </row>
    <row r="51" spans="1:5" s="2" customFormat="1" ht="14.25" customHeight="1">
      <c r="A51" s="91" t="s">
        <v>3267</v>
      </c>
      <c r="B51" s="91" t="s">
        <v>3268</v>
      </c>
      <c r="C51" s="92" t="s">
        <v>3269</v>
      </c>
      <c r="D51" s="96"/>
      <c r="E51" s="104"/>
    </row>
    <row r="52" spans="1:5" s="2" customFormat="1" ht="14.25" customHeight="1">
      <c r="A52" s="91" t="s">
        <v>3270</v>
      </c>
      <c r="B52" s="91" t="s">
        <v>3271</v>
      </c>
      <c r="C52" s="92" t="s">
        <v>3272</v>
      </c>
      <c r="D52" s="96"/>
      <c r="E52" s="104"/>
    </row>
    <row r="53" spans="1:5" s="2" customFormat="1" ht="14.25" customHeight="1">
      <c r="A53" s="91" t="s">
        <v>3273</v>
      </c>
      <c r="B53" s="91" t="s">
        <v>3274</v>
      </c>
      <c r="C53" s="92" t="s">
        <v>3275</v>
      </c>
      <c r="D53" s="96"/>
      <c r="E53" s="104"/>
    </row>
    <row r="54" spans="1:5" s="2" customFormat="1" ht="14.25" customHeight="1">
      <c r="A54" s="91" t="s">
        <v>3276</v>
      </c>
      <c r="B54" s="91" t="s">
        <v>3277</v>
      </c>
      <c r="C54" s="92" t="s">
        <v>3278</v>
      </c>
      <c r="D54" s="96"/>
      <c r="E54" s="104"/>
    </row>
    <row r="55" spans="1:5" s="2" customFormat="1" ht="14.25" customHeight="1">
      <c r="A55" s="91"/>
      <c r="B55" s="97" t="s">
        <v>60</v>
      </c>
      <c r="C55" s="92" t="s">
        <v>3279</v>
      </c>
      <c r="D55" s="96"/>
      <c r="E55" s="104"/>
    </row>
    <row r="56" spans="1:5" s="2" customFormat="1" ht="14.25" customHeight="1">
      <c r="A56" s="91"/>
      <c r="B56" s="91" t="s">
        <v>3280</v>
      </c>
      <c r="C56" s="92" t="s">
        <v>3281</v>
      </c>
      <c r="D56" s="96">
        <v>164</v>
      </c>
      <c r="E56" s="104">
        <v>431.58</v>
      </c>
    </row>
    <row r="57" spans="1:5" s="2" customFormat="1" ht="14.25" customHeight="1">
      <c r="A57" s="91"/>
      <c r="B57" s="91" t="s">
        <v>3282</v>
      </c>
      <c r="C57" s="92" t="s">
        <v>3283</v>
      </c>
      <c r="D57" s="96">
        <v>164</v>
      </c>
      <c r="E57" s="104"/>
    </row>
    <row r="58" spans="1:5" s="2" customFormat="1" ht="14.25" customHeight="1">
      <c r="A58" s="91"/>
      <c r="B58" s="91" t="s">
        <v>3284</v>
      </c>
      <c r="C58" s="92" t="s">
        <v>3285</v>
      </c>
      <c r="D58" s="96"/>
      <c r="E58" s="104"/>
    </row>
    <row r="59" spans="1:5" s="2" customFormat="1" ht="14.25" customHeight="1">
      <c r="A59" s="91"/>
      <c r="B59" s="91" t="s">
        <v>3286</v>
      </c>
      <c r="C59" s="92" t="s">
        <v>3287</v>
      </c>
      <c r="D59" s="96">
        <v>5509</v>
      </c>
      <c r="E59" s="104"/>
    </row>
    <row r="60" spans="1:5" s="2" customFormat="1" ht="14.25" customHeight="1">
      <c r="A60" s="97" t="s">
        <v>2445</v>
      </c>
      <c r="B60" s="100"/>
      <c r="C60" s="92" t="s">
        <v>3288</v>
      </c>
      <c r="D60" s="96">
        <v>5673</v>
      </c>
      <c r="E60" s="104">
        <v>14928.95</v>
      </c>
    </row>
  </sheetData>
  <sheetProtection/>
  <mergeCells count="6">
    <mergeCell ref="A2:E2"/>
    <mergeCell ref="A60:B60"/>
    <mergeCell ref="A4:A5"/>
    <mergeCell ref="B4:B5"/>
    <mergeCell ref="C4:C5"/>
    <mergeCell ref="E4:E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M41"/>
  <sheetViews>
    <sheetView zoomScaleSheetLayoutView="100" workbookViewId="0" topLeftCell="A1">
      <selection activeCell="H22" sqref="H22"/>
    </sheetView>
  </sheetViews>
  <sheetFormatPr defaultColWidth="8.00390625" defaultRowHeight="14.25"/>
  <cols>
    <col min="1" max="1" width="9.75390625" style="2" customWidth="1"/>
    <col min="2" max="2" width="42.00390625" style="2" customWidth="1"/>
    <col min="3" max="3" width="5.125" style="2" customWidth="1"/>
    <col min="4" max="4" width="8.25390625" style="2" customWidth="1"/>
    <col min="5" max="12" width="9.625" style="2" customWidth="1"/>
    <col min="13" max="13" width="15.375" style="2" customWidth="1"/>
    <col min="14" max="16384" width="8.00390625" style="2" customWidth="1"/>
  </cols>
  <sheetData>
    <row r="1" s="2" customFormat="1" ht="12.75">
      <c r="A1" s="82" t="s">
        <v>3289</v>
      </c>
    </row>
    <row r="2" spans="1:13" s="2" customFormat="1" ht="20.25">
      <c r="A2" s="83" t="s">
        <v>3290</v>
      </c>
      <c r="B2" s="83"/>
      <c r="C2" s="83"/>
      <c r="D2" s="83"/>
      <c r="E2" s="83"/>
      <c r="F2" s="83"/>
      <c r="G2" s="83"/>
      <c r="H2" s="83"/>
      <c r="I2" s="83"/>
      <c r="J2" s="83"/>
      <c r="K2" s="83"/>
      <c r="L2" s="83"/>
      <c r="M2" s="83"/>
    </row>
    <row r="3" s="2" customFormat="1" ht="12.75">
      <c r="M3" s="82" t="s">
        <v>63</v>
      </c>
    </row>
    <row r="4" spans="1:13" s="2" customFormat="1" ht="14.25" customHeight="1">
      <c r="A4" s="84" t="s">
        <v>64</v>
      </c>
      <c r="B4" s="84" t="s">
        <v>3130</v>
      </c>
      <c r="C4" s="84" t="s">
        <v>3131</v>
      </c>
      <c r="D4" s="85" t="s">
        <v>2471</v>
      </c>
      <c r="E4" s="84" t="s">
        <v>3291</v>
      </c>
      <c r="F4" s="86"/>
      <c r="G4" s="87"/>
      <c r="H4" s="87"/>
      <c r="I4" s="87"/>
      <c r="J4" s="87"/>
      <c r="K4" s="87"/>
      <c r="L4" s="101"/>
      <c r="M4" s="84" t="s">
        <v>3132</v>
      </c>
    </row>
    <row r="5" spans="1:13" s="2" customFormat="1" ht="27.75" customHeight="1">
      <c r="A5" s="88"/>
      <c r="B5" s="88"/>
      <c r="C5" s="88"/>
      <c r="D5" s="89"/>
      <c r="E5" s="84" t="s">
        <v>3292</v>
      </c>
      <c r="F5" s="84"/>
      <c r="G5" s="84" t="s">
        <v>3293</v>
      </c>
      <c r="H5" s="84"/>
      <c r="I5" s="84" t="s">
        <v>3294</v>
      </c>
      <c r="J5" s="84"/>
      <c r="K5" s="84" t="s">
        <v>2588</v>
      </c>
      <c r="L5" s="84"/>
      <c r="M5" s="102"/>
    </row>
    <row r="6" spans="1:13" s="2" customFormat="1" ht="28.5" customHeight="1">
      <c r="A6" s="87"/>
      <c r="B6" s="87"/>
      <c r="C6" s="87"/>
      <c r="D6" s="90"/>
      <c r="E6" s="84" t="s">
        <v>3295</v>
      </c>
      <c r="F6" s="84" t="s">
        <v>3133</v>
      </c>
      <c r="G6" s="84" t="s">
        <v>3295</v>
      </c>
      <c r="H6" s="84" t="s">
        <v>3133</v>
      </c>
      <c r="I6" s="84" t="s">
        <v>3295</v>
      </c>
      <c r="J6" s="84" t="s">
        <v>3133</v>
      </c>
      <c r="K6" s="84" t="s">
        <v>3295</v>
      </c>
      <c r="L6" s="84" t="s">
        <v>3133</v>
      </c>
      <c r="M6" s="86"/>
    </row>
    <row r="7" spans="1:13" s="2" customFormat="1" ht="14.25" customHeight="1">
      <c r="A7" s="91"/>
      <c r="B7" s="91" t="s">
        <v>3134</v>
      </c>
      <c r="C7" s="92"/>
      <c r="D7" s="92">
        <v>1</v>
      </c>
      <c r="E7" s="92">
        <v>2</v>
      </c>
      <c r="F7" s="92">
        <v>3</v>
      </c>
      <c r="G7" s="92">
        <v>4</v>
      </c>
      <c r="H7" s="92">
        <v>5</v>
      </c>
      <c r="I7" s="92">
        <v>6</v>
      </c>
      <c r="J7" s="92">
        <v>7</v>
      </c>
      <c r="K7" s="92">
        <v>8</v>
      </c>
      <c r="L7" s="92">
        <v>9</v>
      </c>
      <c r="M7" s="92">
        <v>10</v>
      </c>
    </row>
    <row r="8" spans="1:13" s="2" customFormat="1" ht="14.25" customHeight="1">
      <c r="A8" s="91" t="s">
        <v>3296</v>
      </c>
      <c r="B8" s="91" t="s">
        <v>3297</v>
      </c>
      <c r="C8" s="92" t="s">
        <v>3137</v>
      </c>
      <c r="D8" s="93">
        <v>5673</v>
      </c>
      <c r="E8" s="94">
        <v>0</v>
      </c>
      <c r="F8" s="94">
        <v>5673</v>
      </c>
      <c r="G8" s="94">
        <v>0</v>
      </c>
      <c r="H8" s="94">
        <v>1370</v>
      </c>
      <c r="I8" s="94"/>
      <c r="J8" s="94">
        <v>6</v>
      </c>
      <c r="K8" s="94"/>
      <c r="L8" s="94">
        <v>4297</v>
      </c>
      <c r="M8" s="103">
        <v>3279.19</v>
      </c>
    </row>
    <row r="9" spans="1:13" s="2" customFormat="1" ht="14.25" customHeight="1">
      <c r="A9" s="91" t="s">
        <v>3298</v>
      </c>
      <c r="B9" s="91" t="s">
        <v>3299</v>
      </c>
      <c r="C9" s="92" t="s">
        <v>3140</v>
      </c>
      <c r="D9" s="95">
        <v>5673</v>
      </c>
      <c r="E9" s="96">
        <v>0</v>
      </c>
      <c r="F9" s="96">
        <v>5673</v>
      </c>
      <c r="G9" s="96">
        <v>0</v>
      </c>
      <c r="H9" s="96">
        <v>1370</v>
      </c>
      <c r="I9" s="96"/>
      <c r="J9" s="96">
        <v>6</v>
      </c>
      <c r="K9" s="96"/>
      <c r="L9" s="96">
        <v>4297</v>
      </c>
      <c r="M9" s="104">
        <v>3279.19</v>
      </c>
    </row>
    <row r="10" spans="1:13" s="2" customFormat="1" ht="14.25" customHeight="1">
      <c r="A10" s="91" t="s">
        <v>3300</v>
      </c>
      <c r="B10" s="91" t="s">
        <v>3301</v>
      </c>
      <c r="C10" s="92" t="s">
        <v>3143</v>
      </c>
      <c r="D10" s="95">
        <v>0</v>
      </c>
      <c r="E10" s="96"/>
      <c r="F10" s="96">
        <v>0</v>
      </c>
      <c r="G10" s="96"/>
      <c r="H10" s="96"/>
      <c r="I10" s="96"/>
      <c r="J10" s="96"/>
      <c r="K10" s="96"/>
      <c r="L10" s="96">
        <v>0</v>
      </c>
      <c r="M10" s="104"/>
    </row>
    <row r="11" spans="1:13" s="2" customFormat="1" ht="14.25" customHeight="1">
      <c r="A11" s="91" t="s">
        <v>3302</v>
      </c>
      <c r="B11" s="91" t="s">
        <v>3303</v>
      </c>
      <c r="C11" s="92" t="s">
        <v>3146</v>
      </c>
      <c r="D11" s="95">
        <v>5432</v>
      </c>
      <c r="E11" s="96">
        <v>0</v>
      </c>
      <c r="F11" s="96">
        <v>5432</v>
      </c>
      <c r="G11" s="96">
        <v>0</v>
      </c>
      <c r="H11" s="96">
        <v>1252</v>
      </c>
      <c r="I11" s="96"/>
      <c r="J11" s="96">
        <v>1</v>
      </c>
      <c r="K11" s="96"/>
      <c r="L11" s="96">
        <v>4179</v>
      </c>
      <c r="M11" s="104">
        <v>3139.88</v>
      </c>
    </row>
    <row r="12" spans="1:13" s="2" customFormat="1" ht="14.25" customHeight="1">
      <c r="A12" s="91" t="s">
        <v>3304</v>
      </c>
      <c r="B12" s="91" t="s">
        <v>3305</v>
      </c>
      <c r="C12" s="92" t="s">
        <v>3149</v>
      </c>
      <c r="D12" s="95"/>
      <c r="E12" s="96"/>
      <c r="F12" s="96"/>
      <c r="G12" s="96"/>
      <c r="H12" s="96"/>
      <c r="I12" s="96"/>
      <c r="J12" s="96"/>
      <c r="K12" s="96"/>
      <c r="L12" s="96"/>
      <c r="M12" s="104"/>
    </row>
    <row r="13" spans="1:13" s="2" customFormat="1" ht="14.25" customHeight="1">
      <c r="A13" s="91" t="s">
        <v>3306</v>
      </c>
      <c r="B13" s="91" t="s">
        <v>3307</v>
      </c>
      <c r="C13" s="92" t="s">
        <v>3152</v>
      </c>
      <c r="D13" s="95"/>
      <c r="E13" s="96"/>
      <c r="F13" s="96"/>
      <c r="G13" s="96"/>
      <c r="H13" s="96"/>
      <c r="I13" s="96"/>
      <c r="J13" s="96"/>
      <c r="K13" s="96"/>
      <c r="L13" s="96"/>
      <c r="M13" s="104"/>
    </row>
    <row r="14" spans="1:13" s="2" customFormat="1" ht="14.25" customHeight="1">
      <c r="A14" s="91" t="s">
        <v>3308</v>
      </c>
      <c r="B14" s="91" t="s">
        <v>3309</v>
      </c>
      <c r="C14" s="92" t="s">
        <v>3155</v>
      </c>
      <c r="D14" s="95">
        <v>241</v>
      </c>
      <c r="E14" s="96">
        <v>0</v>
      </c>
      <c r="F14" s="96">
        <v>241</v>
      </c>
      <c r="G14" s="96">
        <v>0</v>
      </c>
      <c r="H14" s="96">
        <v>118</v>
      </c>
      <c r="I14" s="96"/>
      <c r="J14" s="96">
        <v>5</v>
      </c>
      <c r="K14" s="96"/>
      <c r="L14" s="96">
        <v>118</v>
      </c>
      <c r="M14" s="104"/>
    </row>
    <row r="15" spans="1:13" s="2" customFormat="1" ht="14.25" customHeight="1">
      <c r="A15" s="91" t="s">
        <v>3310</v>
      </c>
      <c r="B15" s="91" t="s">
        <v>3311</v>
      </c>
      <c r="C15" s="92" t="s">
        <v>3158</v>
      </c>
      <c r="D15" s="95"/>
      <c r="E15" s="96"/>
      <c r="F15" s="96"/>
      <c r="G15" s="96"/>
      <c r="H15" s="96"/>
      <c r="I15" s="96"/>
      <c r="J15" s="96"/>
      <c r="K15" s="96"/>
      <c r="L15" s="96"/>
      <c r="M15" s="104"/>
    </row>
    <row r="16" spans="1:13" s="2" customFormat="1" ht="14.25" customHeight="1">
      <c r="A16" s="91" t="s">
        <v>3312</v>
      </c>
      <c r="B16" s="91" t="s">
        <v>3313</v>
      </c>
      <c r="C16" s="92" t="s">
        <v>3161</v>
      </c>
      <c r="D16" s="95"/>
      <c r="E16" s="96"/>
      <c r="F16" s="96"/>
      <c r="G16" s="96"/>
      <c r="H16" s="96"/>
      <c r="I16" s="96"/>
      <c r="J16" s="96"/>
      <c r="K16" s="96"/>
      <c r="L16" s="96"/>
      <c r="M16" s="104"/>
    </row>
    <row r="17" spans="1:13" s="2" customFormat="1" ht="14.25" customHeight="1">
      <c r="A17" s="91" t="s">
        <v>3314</v>
      </c>
      <c r="B17" s="91" t="s">
        <v>3315</v>
      </c>
      <c r="C17" s="92" t="s">
        <v>3164</v>
      </c>
      <c r="D17" s="95"/>
      <c r="E17" s="96"/>
      <c r="F17" s="96"/>
      <c r="G17" s="96"/>
      <c r="H17" s="96"/>
      <c r="I17" s="96"/>
      <c r="J17" s="96"/>
      <c r="K17" s="96"/>
      <c r="L17" s="96"/>
      <c r="M17" s="104"/>
    </row>
    <row r="18" spans="1:13" s="2" customFormat="1" ht="14.25" customHeight="1">
      <c r="A18" s="91" t="s">
        <v>3316</v>
      </c>
      <c r="B18" s="91" t="s">
        <v>3317</v>
      </c>
      <c r="C18" s="92" t="s">
        <v>3167</v>
      </c>
      <c r="D18" s="95"/>
      <c r="E18" s="96"/>
      <c r="F18" s="96"/>
      <c r="G18" s="96"/>
      <c r="H18" s="96"/>
      <c r="I18" s="96"/>
      <c r="J18" s="96"/>
      <c r="K18" s="96"/>
      <c r="L18" s="96"/>
      <c r="M18" s="104"/>
    </row>
    <row r="19" spans="1:13" s="2" customFormat="1" ht="14.25" customHeight="1">
      <c r="A19" s="91" t="s">
        <v>3318</v>
      </c>
      <c r="B19" s="91" t="s">
        <v>3319</v>
      </c>
      <c r="C19" s="92" t="s">
        <v>3170</v>
      </c>
      <c r="D19" s="95"/>
      <c r="E19" s="96"/>
      <c r="F19" s="96"/>
      <c r="G19" s="96"/>
      <c r="H19" s="96"/>
      <c r="I19" s="96"/>
      <c r="J19" s="96"/>
      <c r="K19" s="96"/>
      <c r="L19" s="96"/>
      <c r="M19" s="104"/>
    </row>
    <row r="20" spans="1:13" s="2" customFormat="1" ht="14.25" customHeight="1">
      <c r="A20" s="91" t="s">
        <v>3320</v>
      </c>
      <c r="B20" s="91" t="s">
        <v>3321</v>
      </c>
      <c r="C20" s="92" t="s">
        <v>3173</v>
      </c>
      <c r="D20" s="95"/>
      <c r="E20" s="96"/>
      <c r="F20" s="96"/>
      <c r="G20" s="96"/>
      <c r="H20" s="96"/>
      <c r="I20" s="96"/>
      <c r="J20" s="96"/>
      <c r="K20" s="96"/>
      <c r="L20" s="96"/>
      <c r="M20" s="104"/>
    </row>
    <row r="21" spans="1:13" s="2" customFormat="1" ht="14.25" customHeight="1">
      <c r="A21" s="91" t="s">
        <v>3322</v>
      </c>
      <c r="B21" s="91" t="s">
        <v>3323</v>
      </c>
      <c r="C21" s="92" t="s">
        <v>3176</v>
      </c>
      <c r="D21" s="95"/>
      <c r="E21" s="96"/>
      <c r="F21" s="96"/>
      <c r="G21" s="96"/>
      <c r="H21" s="96"/>
      <c r="I21" s="96"/>
      <c r="J21" s="96"/>
      <c r="K21" s="96"/>
      <c r="L21" s="96"/>
      <c r="M21" s="104"/>
    </row>
    <row r="22" spans="1:13" s="2" customFormat="1" ht="14.25" customHeight="1">
      <c r="A22" s="91" t="s">
        <v>3324</v>
      </c>
      <c r="B22" s="91" t="s">
        <v>3325</v>
      </c>
      <c r="C22" s="92" t="s">
        <v>3179</v>
      </c>
      <c r="D22" s="95"/>
      <c r="E22" s="96"/>
      <c r="F22" s="96"/>
      <c r="G22" s="96"/>
      <c r="H22" s="96"/>
      <c r="I22" s="96"/>
      <c r="J22" s="96"/>
      <c r="K22" s="96"/>
      <c r="L22" s="96"/>
      <c r="M22" s="104"/>
    </row>
    <row r="23" spans="1:13" s="2" customFormat="1" ht="14.25" customHeight="1">
      <c r="A23" s="91" t="s">
        <v>3326</v>
      </c>
      <c r="B23" s="91" t="s">
        <v>3327</v>
      </c>
      <c r="C23" s="92" t="s">
        <v>3182</v>
      </c>
      <c r="D23" s="95"/>
      <c r="E23" s="96"/>
      <c r="F23" s="96"/>
      <c r="G23" s="96"/>
      <c r="H23" s="96"/>
      <c r="I23" s="96"/>
      <c r="J23" s="96"/>
      <c r="K23" s="96"/>
      <c r="L23" s="96"/>
      <c r="M23" s="104"/>
    </row>
    <row r="24" spans="1:13" s="2" customFormat="1" ht="14.25" customHeight="1">
      <c r="A24" s="91" t="s">
        <v>3328</v>
      </c>
      <c r="B24" s="91" t="s">
        <v>3329</v>
      </c>
      <c r="C24" s="92" t="s">
        <v>3185</v>
      </c>
      <c r="D24" s="95"/>
      <c r="E24" s="96"/>
      <c r="F24" s="96"/>
      <c r="G24" s="96"/>
      <c r="H24" s="96"/>
      <c r="I24" s="96"/>
      <c r="J24" s="96"/>
      <c r="K24" s="96"/>
      <c r="L24" s="96"/>
      <c r="M24" s="104"/>
    </row>
    <row r="25" spans="1:13" s="2" customFormat="1" ht="14.25" customHeight="1">
      <c r="A25" s="91" t="s">
        <v>3330</v>
      </c>
      <c r="B25" s="91" t="s">
        <v>3331</v>
      </c>
      <c r="C25" s="92" t="s">
        <v>3188</v>
      </c>
      <c r="D25" s="95"/>
      <c r="E25" s="96"/>
      <c r="F25" s="96"/>
      <c r="G25" s="96"/>
      <c r="H25" s="96"/>
      <c r="I25" s="96"/>
      <c r="J25" s="96"/>
      <c r="K25" s="96"/>
      <c r="L25" s="96"/>
      <c r="M25" s="104"/>
    </row>
    <row r="26" spans="1:13" s="2" customFormat="1" ht="14.25" customHeight="1">
      <c r="A26" s="91" t="s">
        <v>3332</v>
      </c>
      <c r="B26" s="91" t="s">
        <v>3333</v>
      </c>
      <c r="C26" s="92" t="s">
        <v>3191</v>
      </c>
      <c r="D26" s="95"/>
      <c r="E26" s="96"/>
      <c r="F26" s="96"/>
      <c r="G26" s="96"/>
      <c r="H26" s="96"/>
      <c r="I26" s="96"/>
      <c r="J26" s="96"/>
      <c r="K26" s="96"/>
      <c r="L26" s="96"/>
      <c r="M26" s="104"/>
    </row>
    <row r="27" spans="1:13" s="2" customFormat="1" ht="14.25" customHeight="1">
      <c r="A27" s="91" t="s">
        <v>3334</v>
      </c>
      <c r="B27" s="91" t="s">
        <v>3335</v>
      </c>
      <c r="C27" s="92" t="s">
        <v>3194</v>
      </c>
      <c r="D27" s="95"/>
      <c r="E27" s="96"/>
      <c r="F27" s="96"/>
      <c r="G27" s="96"/>
      <c r="H27" s="96"/>
      <c r="I27" s="96"/>
      <c r="J27" s="96"/>
      <c r="K27" s="96"/>
      <c r="L27" s="96"/>
      <c r="M27" s="104"/>
    </row>
    <row r="28" spans="1:13" s="2" customFormat="1" ht="14.25" customHeight="1">
      <c r="A28" s="91" t="s">
        <v>3336</v>
      </c>
      <c r="B28" s="91" t="s">
        <v>3337</v>
      </c>
      <c r="C28" s="92" t="s">
        <v>3197</v>
      </c>
      <c r="D28" s="95"/>
      <c r="E28" s="96"/>
      <c r="F28" s="96"/>
      <c r="G28" s="96"/>
      <c r="H28" s="96"/>
      <c r="I28" s="96"/>
      <c r="J28" s="96"/>
      <c r="K28" s="96"/>
      <c r="L28" s="96"/>
      <c r="M28" s="104"/>
    </row>
    <row r="29" spans="1:13" s="2" customFormat="1" ht="14.25" customHeight="1">
      <c r="A29" s="91" t="s">
        <v>3338</v>
      </c>
      <c r="B29" s="91" t="s">
        <v>3339</v>
      </c>
      <c r="C29" s="92" t="s">
        <v>3200</v>
      </c>
      <c r="D29" s="95"/>
      <c r="E29" s="96"/>
      <c r="F29" s="96"/>
      <c r="G29" s="96"/>
      <c r="H29" s="96"/>
      <c r="I29" s="96"/>
      <c r="J29" s="96"/>
      <c r="K29" s="96"/>
      <c r="L29" s="96"/>
      <c r="M29" s="104"/>
    </row>
    <row r="30" spans="1:13" s="2" customFormat="1" ht="14.25" customHeight="1">
      <c r="A30" s="91" t="s">
        <v>3340</v>
      </c>
      <c r="B30" s="91" t="s">
        <v>3341</v>
      </c>
      <c r="C30" s="92" t="s">
        <v>3203</v>
      </c>
      <c r="D30" s="95"/>
      <c r="E30" s="96"/>
      <c r="F30" s="96"/>
      <c r="G30" s="96"/>
      <c r="H30" s="96"/>
      <c r="I30" s="96"/>
      <c r="J30" s="96"/>
      <c r="K30" s="96"/>
      <c r="L30" s="96"/>
      <c r="M30" s="104"/>
    </row>
    <row r="31" spans="1:13" s="2" customFormat="1" ht="14.25" customHeight="1">
      <c r="A31" s="91" t="s">
        <v>3342</v>
      </c>
      <c r="B31" s="91" t="s">
        <v>3343</v>
      </c>
      <c r="C31" s="92" t="s">
        <v>3206</v>
      </c>
      <c r="D31" s="95"/>
      <c r="E31" s="96"/>
      <c r="F31" s="96"/>
      <c r="G31" s="96"/>
      <c r="H31" s="96"/>
      <c r="I31" s="96"/>
      <c r="J31" s="96"/>
      <c r="K31" s="96"/>
      <c r="L31" s="96"/>
      <c r="M31" s="104"/>
    </row>
    <row r="32" spans="1:13" s="2" customFormat="1" ht="14.25" customHeight="1">
      <c r="A32" s="91" t="s">
        <v>3344</v>
      </c>
      <c r="B32" s="91" t="s">
        <v>3345</v>
      </c>
      <c r="C32" s="92" t="s">
        <v>3209</v>
      </c>
      <c r="D32" s="95"/>
      <c r="E32" s="96"/>
      <c r="F32" s="96"/>
      <c r="G32" s="96"/>
      <c r="H32" s="96"/>
      <c r="I32" s="96"/>
      <c r="J32" s="96"/>
      <c r="K32" s="96"/>
      <c r="L32" s="96"/>
      <c r="M32" s="104"/>
    </row>
    <row r="33" spans="1:13" s="2" customFormat="1" ht="14.25" customHeight="1">
      <c r="A33" s="91" t="s">
        <v>3346</v>
      </c>
      <c r="B33" s="91" t="s">
        <v>3347</v>
      </c>
      <c r="C33" s="92" t="s">
        <v>3212</v>
      </c>
      <c r="D33" s="95"/>
      <c r="E33" s="96"/>
      <c r="F33" s="96"/>
      <c r="G33" s="96"/>
      <c r="H33" s="96"/>
      <c r="I33" s="96"/>
      <c r="J33" s="96"/>
      <c r="K33" s="96"/>
      <c r="L33" s="96"/>
      <c r="M33" s="104"/>
    </row>
    <row r="34" spans="1:13" s="2" customFormat="1" ht="14.25" customHeight="1">
      <c r="A34" s="91" t="s">
        <v>3348</v>
      </c>
      <c r="B34" s="91" t="s">
        <v>3349</v>
      </c>
      <c r="C34" s="92" t="s">
        <v>3215</v>
      </c>
      <c r="D34" s="95"/>
      <c r="E34" s="96"/>
      <c r="F34" s="96"/>
      <c r="G34" s="96"/>
      <c r="H34" s="96"/>
      <c r="I34" s="96"/>
      <c r="J34" s="96"/>
      <c r="K34" s="96"/>
      <c r="L34" s="96"/>
      <c r="M34" s="104"/>
    </row>
    <row r="35" spans="1:13" s="2" customFormat="1" ht="14.25" customHeight="1">
      <c r="A35" s="91" t="s">
        <v>3350</v>
      </c>
      <c r="B35" s="91" t="s">
        <v>3351</v>
      </c>
      <c r="C35" s="92" t="s">
        <v>3218</v>
      </c>
      <c r="D35" s="95"/>
      <c r="E35" s="96"/>
      <c r="F35" s="96"/>
      <c r="G35" s="96"/>
      <c r="H35" s="96"/>
      <c r="I35" s="96"/>
      <c r="J35" s="96"/>
      <c r="K35" s="96"/>
      <c r="L35" s="96"/>
      <c r="M35" s="104"/>
    </row>
    <row r="36" spans="1:13" s="2" customFormat="1" ht="14.25" customHeight="1">
      <c r="A36" s="91"/>
      <c r="B36" s="97" t="s">
        <v>2695</v>
      </c>
      <c r="C36" s="92" t="s">
        <v>3221</v>
      </c>
      <c r="D36" s="95">
        <v>5673</v>
      </c>
      <c r="E36" s="96">
        <v>0</v>
      </c>
      <c r="F36" s="96">
        <v>5673</v>
      </c>
      <c r="G36" s="96">
        <v>0</v>
      </c>
      <c r="H36" s="96">
        <v>1370</v>
      </c>
      <c r="I36" s="96"/>
      <c r="J36" s="96">
        <v>6</v>
      </c>
      <c r="K36" s="96"/>
      <c r="L36" s="96">
        <v>4297</v>
      </c>
      <c r="M36" s="104">
        <v>3279.19</v>
      </c>
    </row>
    <row r="37" spans="1:13" s="2" customFormat="1" ht="14.25" customHeight="1">
      <c r="A37" s="91"/>
      <c r="B37" s="91" t="s">
        <v>2576</v>
      </c>
      <c r="C37" s="92" t="s">
        <v>3224</v>
      </c>
      <c r="D37" s="95"/>
      <c r="E37" s="96"/>
      <c r="F37" s="98"/>
      <c r="G37" s="96"/>
      <c r="H37" s="98"/>
      <c r="I37" s="96"/>
      <c r="J37" s="98"/>
      <c r="K37" s="96"/>
      <c r="L37" s="98"/>
      <c r="M37" s="104"/>
    </row>
    <row r="38" spans="1:13" s="2" customFormat="1" ht="14.25" customHeight="1">
      <c r="A38" s="91"/>
      <c r="B38" s="91" t="s">
        <v>3352</v>
      </c>
      <c r="C38" s="92" t="s">
        <v>3227</v>
      </c>
      <c r="D38" s="95"/>
      <c r="E38" s="96"/>
      <c r="F38" s="96"/>
      <c r="G38" s="96"/>
      <c r="H38" s="96"/>
      <c r="I38" s="96"/>
      <c r="J38" s="96"/>
      <c r="K38" s="96"/>
      <c r="L38" s="96"/>
      <c r="M38" s="104"/>
    </row>
    <row r="39" spans="1:13" s="2" customFormat="1" ht="14.25" customHeight="1">
      <c r="A39" s="91"/>
      <c r="B39" s="91" t="s">
        <v>3353</v>
      </c>
      <c r="C39" s="92"/>
      <c r="D39" s="99"/>
      <c r="E39" s="98"/>
      <c r="F39" s="98"/>
      <c r="G39" s="98"/>
      <c r="H39" s="98"/>
      <c r="I39" s="98"/>
      <c r="J39" s="98"/>
      <c r="K39" s="98"/>
      <c r="L39" s="98"/>
      <c r="M39" s="98"/>
    </row>
    <row r="40" spans="1:13" s="2" customFormat="1" ht="14.25" customHeight="1">
      <c r="A40" s="91"/>
      <c r="B40" s="91" t="s">
        <v>3354</v>
      </c>
      <c r="C40" s="92"/>
      <c r="D40" s="99"/>
      <c r="E40" s="98"/>
      <c r="F40" s="98"/>
      <c r="G40" s="98"/>
      <c r="H40" s="98"/>
      <c r="I40" s="98"/>
      <c r="J40" s="98"/>
      <c r="K40" s="98"/>
      <c r="L40" s="98"/>
      <c r="M40" s="104"/>
    </row>
    <row r="41" spans="1:13" s="2" customFormat="1" ht="14.25" customHeight="1">
      <c r="A41" s="97" t="s">
        <v>2446</v>
      </c>
      <c r="B41" s="100"/>
      <c r="C41" s="92" t="s">
        <v>3230</v>
      </c>
      <c r="D41" s="95">
        <v>5673</v>
      </c>
      <c r="E41" s="96">
        <v>0</v>
      </c>
      <c r="F41" s="96">
        <v>5673</v>
      </c>
      <c r="G41" s="96">
        <v>0</v>
      </c>
      <c r="H41" s="96">
        <v>1370</v>
      </c>
      <c r="I41" s="96"/>
      <c r="J41" s="96">
        <v>6</v>
      </c>
      <c r="K41" s="96"/>
      <c r="L41" s="96">
        <v>4297</v>
      </c>
      <c r="M41" s="104">
        <v>2688.63</v>
      </c>
    </row>
  </sheetData>
  <sheetProtection/>
  <mergeCells count="12">
    <mergeCell ref="A2:M2"/>
    <mergeCell ref="E4:L4"/>
    <mergeCell ref="E5:F5"/>
    <mergeCell ref="G5:H5"/>
    <mergeCell ref="I5:J5"/>
    <mergeCell ref="K5:L5"/>
    <mergeCell ref="A41:B41"/>
    <mergeCell ref="A4:A6"/>
    <mergeCell ref="B4:B6"/>
    <mergeCell ref="C4:C6"/>
    <mergeCell ref="D4:D6"/>
    <mergeCell ref="M4:M6"/>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F38"/>
  <sheetViews>
    <sheetView showZeros="0" view="pageBreakPreview" zoomScaleSheetLayoutView="100" workbookViewId="0" topLeftCell="A1">
      <selection activeCell="A5" sqref="A5:F7"/>
    </sheetView>
  </sheetViews>
  <sheetFormatPr defaultColWidth="9.00390625" defaultRowHeight="14.25" customHeight="1"/>
  <cols>
    <col min="1" max="1" width="35.75390625" style="0" customWidth="1"/>
    <col min="2" max="2" width="4.75390625" style="57" customWidth="1"/>
    <col min="3" max="3" width="18.875" style="0" customWidth="1"/>
    <col min="4" max="4" width="31.625" style="0" customWidth="1"/>
    <col min="5" max="5" width="4.75390625" style="57" customWidth="1"/>
    <col min="6" max="6" width="23.125" style="0" customWidth="1"/>
  </cols>
  <sheetData>
    <row r="1" ht="21.75" customHeight="1">
      <c r="A1" s="58" t="s">
        <v>3355</v>
      </c>
    </row>
    <row r="2" spans="1:6" s="56" customFormat="1" ht="24.75" customHeight="1">
      <c r="A2" s="59" t="s">
        <v>3356</v>
      </c>
      <c r="B2" s="59"/>
      <c r="C2" s="59"/>
      <c r="D2" s="59"/>
      <c r="E2" s="59"/>
      <c r="F2" s="59"/>
    </row>
    <row r="3" spans="2:6" s="56" customFormat="1" ht="6" customHeight="1">
      <c r="B3" s="60"/>
      <c r="E3" s="60"/>
      <c r="F3" s="61"/>
    </row>
    <row r="4" spans="1:6" s="56" customFormat="1" ht="24" customHeight="1">
      <c r="A4" s="62"/>
      <c r="B4" s="63"/>
      <c r="C4" s="62"/>
      <c r="D4" s="62"/>
      <c r="E4" s="63"/>
      <c r="F4" s="64" t="s">
        <v>63</v>
      </c>
    </row>
    <row r="5" spans="1:6" ht="27" customHeight="1">
      <c r="A5" s="65" t="s">
        <v>3357</v>
      </c>
      <c r="B5" s="66"/>
      <c r="C5" s="67"/>
      <c r="D5" s="65" t="s">
        <v>3358</v>
      </c>
      <c r="E5" s="66"/>
      <c r="F5" s="67"/>
    </row>
    <row r="6" spans="1:6" ht="27" customHeight="1">
      <c r="A6" s="68" t="s">
        <v>3359</v>
      </c>
      <c r="B6" s="68" t="s">
        <v>3131</v>
      </c>
      <c r="C6" s="68" t="s">
        <v>3291</v>
      </c>
      <c r="D6" s="68" t="s">
        <v>3359</v>
      </c>
      <c r="E6" s="68" t="s">
        <v>3131</v>
      </c>
      <c r="F6" s="68" t="s">
        <v>3291</v>
      </c>
    </row>
    <row r="7" spans="1:6" ht="36.75" customHeight="1">
      <c r="A7" s="68"/>
      <c r="B7" s="68"/>
      <c r="C7" s="68"/>
      <c r="D7" s="68"/>
      <c r="E7" s="68"/>
      <c r="F7" s="68"/>
    </row>
    <row r="8" spans="1:6" ht="27" customHeight="1">
      <c r="A8" s="69" t="s">
        <v>3134</v>
      </c>
      <c r="B8" s="69"/>
      <c r="C8" s="70">
        <v>1</v>
      </c>
      <c r="D8" s="69" t="s">
        <v>3134</v>
      </c>
      <c r="E8" s="69"/>
      <c r="F8" s="70">
        <v>2</v>
      </c>
    </row>
    <row r="9" spans="1:6" ht="27" customHeight="1">
      <c r="A9" s="71" t="s">
        <v>3136</v>
      </c>
      <c r="B9" s="72">
        <v>1</v>
      </c>
      <c r="C9" s="73"/>
      <c r="D9" s="74" t="s">
        <v>3360</v>
      </c>
      <c r="E9" s="72">
        <v>13</v>
      </c>
      <c r="F9" s="75">
        <v>3790</v>
      </c>
    </row>
    <row r="10" spans="1:6" ht="27" customHeight="1">
      <c r="A10" s="71" t="s">
        <v>3232</v>
      </c>
      <c r="B10" s="72">
        <v>2</v>
      </c>
      <c r="C10" s="73"/>
      <c r="D10" s="71" t="s">
        <v>3361</v>
      </c>
      <c r="E10" s="72">
        <v>14</v>
      </c>
      <c r="F10" s="75"/>
    </row>
    <row r="11" spans="1:6" ht="27" customHeight="1">
      <c r="A11" s="71" t="s">
        <v>3247</v>
      </c>
      <c r="B11" s="72">
        <v>3</v>
      </c>
      <c r="C11" s="75"/>
      <c r="D11" s="71" t="s">
        <v>3362</v>
      </c>
      <c r="E11" s="72">
        <v>15</v>
      </c>
      <c r="F11" s="75"/>
    </row>
    <row r="12" spans="1:6" ht="27" customHeight="1">
      <c r="A12" s="71" t="s">
        <v>3265</v>
      </c>
      <c r="B12" s="72">
        <v>4</v>
      </c>
      <c r="C12" s="75"/>
      <c r="D12" s="71" t="s">
        <v>3363</v>
      </c>
      <c r="E12" s="72">
        <v>16</v>
      </c>
      <c r="F12" s="75"/>
    </row>
    <row r="13" spans="1:6" ht="27" customHeight="1">
      <c r="A13" s="76" t="s">
        <v>3277</v>
      </c>
      <c r="B13" s="72">
        <v>5</v>
      </c>
      <c r="C13" s="75"/>
      <c r="D13" s="71" t="s">
        <v>3364</v>
      </c>
      <c r="E13" s="72">
        <v>17</v>
      </c>
      <c r="F13" s="75"/>
    </row>
    <row r="14" spans="1:6" ht="27" customHeight="1">
      <c r="A14" s="72"/>
      <c r="B14" s="72">
        <v>6</v>
      </c>
      <c r="C14" s="77"/>
      <c r="D14" s="71"/>
      <c r="E14" s="72">
        <v>18</v>
      </c>
      <c r="F14" s="75"/>
    </row>
    <row r="15" spans="1:6" ht="27" customHeight="1">
      <c r="A15" s="68" t="s">
        <v>3365</v>
      </c>
      <c r="B15" s="72">
        <v>7</v>
      </c>
      <c r="C15" s="77">
        <f>SUM(C9:C13)</f>
        <v>0</v>
      </c>
      <c r="D15" s="68" t="s">
        <v>3366</v>
      </c>
      <c r="E15" s="72">
        <v>19</v>
      </c>
      <c r="F15" s="75">
        <f>SUM(F9:F13)</f>
        <v>3790</v>
      </c>
    </row>
    <row r="16" spans="1:6" ht="27" customHeight="1">
      <c r="A16" s="76" t="s">
        <v>3280</v>
      </c>
      <c r="B16" s="72">
        <v>8</v>
      </c>
      <c r="C16" s="75">
        <v>164</v>
      </c>
      <c r="D16" s="76" t="s">
        <v>3367</v>
      </c>
      <c r="E16" s="72">
        <v>20</v>
      </c>
      <c r="F16" s="75">
        <v>91</v>
      </c>
    </row>
    <row r="17" spans="1:6" ht="27" customHeight="1">
      <c r="A17" s="76" t="s">
        <v>3368</v>
      </c>
      <c r="B17" s="72">
        <v>9</v>
      </c>
      <c r="C17" s="75">
        <v>3717</v>
      </c>
      <c r="D17" s="76" t="s">
        <v>3369</v>
      </c>
      <c r="E17" s="72">
        <v>21</v>
      </c>
      <c r="F17" s="75"/>
    </row>
    <row r="18" spans="1:6" ht="27" customHeight="1">
      <c r="A18" s="78"/>
      <c r="B18" s="72">
        <v>10</v>
      </c>
      <c r="C18" s="75"/>
      <c r="D18" s="71" t="s">
        <v>3370</v>
      </c>
      <c r="E18" s="72">
        <v>22</v>
      </c>
      <c r="F18" s="75"/>
    </row>
    <row r="19" spans="1:6" ht="27" customHeight="1">
      <c r="A19" s="78"/>
      <c r="B19" s="72">
        <v>11</v>
      </c>
      <c r="C19" s="75"/>
      <c r="D19" s="71" t="s">
        <v>3354</v>
      </c>
      <c r="E19" s="72">
        <v>23</v>
      </c>
      <c r="F19" s="75"/>
    </row>
    <row r="20" spans="1:6" ht="27" customHeight="1">
      <c r="A20" s="68" t="s">
        <v>3371</v>
      </c>
      <c r="B20" s="72">
        <v>12</v>
      </c>
      <c r="C20" s="75">
        <f>C15+C16+C17</f>
        <v>3881</v>
      </c>
      <c r="D20" s="68" t="s">
        <v>3372</v>
      </c>
      <c r="E20" s="72">
        <v>24</v>
      </c>
      <c r="F20" s="75">
        <f>SUM(F15:F19)</f>
        <v>3881</v>
      </c>
    </row>
    <row r="21" spans="1:6" ht="14.25" customHeight="1">
      <c r="A21" s="79"/>
      <c r="B21" s="63"/>
      <c r="C21" s="62"/>
      <c r="D21" s="62"/>
      <c r="E21" s="63"/>
      <c r="F21" s="62"/>
    </row>
    <row r="22" spans="1:6" ht="14.25" customHeight="1">
      <c r="A22" s="80"/>
      <c r="B22" s="81"/>
      <c r="C22" s="80"/>
      <c r="D22" s="80"/>
      <c r="E22" s="81"/>
      <c r="F22" s="80"/>
    </row>
    <row r="23" spans="1:6" ht="14.25" customHeight="1">
      <c r="A23" s="80"/>
      <c r="B23" s="81"/>
      <c r="C23" s="80"/>
      <c r="D23" s="80"/>
      <c r="E23" s="81"/>
      <c r="F23" s="80"/>
    </row>
    <row r="24" spans="1:6" ht="14.25" customHeight="1">
      <c r="A24" s="80"/>
      <c r="B24" s="81"/>
      <c r="C24" s="80"/>
      <c r="D24" s="80"/>
      <c r="E24" s="81"/>
      <c r="F24" s="80"/>
    </row>
    <row r="25" spans="1:6" ht="14.25" customHeight="1">
      <c r="A25" s="80"/>
      <c r="B25" s="81"/>
      <c r="C25" s="80"/>
      <c r="D25" s="80"/>
      <c r="E25" s="81"/>
      <c r="F25" s="80"/>
    </row>
    <row r="26" spans="1:6" ht="14.25" customHeight="1">
      <c r="A26" s="80"/>
      <c r="B26" s="81"/>
      <c r="C26" s="80"/>
      <c r="D26" s="80"/>
      <c r="E26" s="81"/>
      <c r="F26" s="80"/>
    </row>
    <row r="27" spans="1:6" ht="14.25" customHeight="1">
      <c r="A27" s="80"/>
      <c r="B27" s="81"/>
      <c r="C27" s="80"/>
      <c r="D27" s="80"/>
      <c r="E27" s="81"/>
      <c r="F27" s="80"/>
    </row>
    <row r="28" spans="1:6" ht="14.25" customHeight="1">
      <c r="A28" s="80"/>
      <c r="B28" s="81"/>
      <c r="C28" s="80"/>
      <c r="D28" s="80"/>
      <c r="E28" s="81"/>
      <c r="F28" s="80"/>
    </row>
    <row r="29" spans="1:6" ht="14.25" customHeight="1">
      <c r="A29" s="80"/>
      <c r="B29" s="81"/>
      <c r="C29" s="80"/>
      <c r="D29" s="80"/>
      <c r="E29" s="81"/>
      <c r="F29" s="80"/>
    </row>
    <row r="30" spans="1:6" ht="14.25" customHeight="1">
      <c r="A30" s="80"/>
      <c r="B30" s="81"/>
      <c r="C30" s="80"/>
      <c r="D30" s="80"/>
      <c r="E30" s="81"/>
      <c r="F30" s="80"/>
    </row>
    <row r="31" spans="1:6" ht="14.25" customHeight="1">
      <c r="A31" s="80"/>
      <c r="B31" s="81"/>
      <c r="C31" s="80"/>
      <c r="D31" s="80"/>
      <c r="E31" s="81"/>
      <c r="F31" s="80"/>
    </row>
    <row r="32" spans="1:6" ht="14.25" customHeight="1">
      <c r="A32" s="80"/>
      <c r="B32" s="81"/>
      <c r="C32" s="80"/>
      <c r="D32" s="80"/>
      <c r="E32" s="81"/>
      <c r="F32" s="80"/>
    </row>
    <row r="33" spans="1:6" ht="14.25" customHeight="1">
      <c r="A33" s="80"/>
      <c r="B33" s="81"/>
      <c r="C33" s="80"/>
      <c r="D33" s="80"/>
      <c r="E33" s="81"/>
      <c r="F33" s="80"/>
    </row>
    <row r="34" spans="1:6" ht="14.25" customHeight="1">
      <c r="A34" s="80"/>
      <c r="B34" s="81"/>
      <c r="C34" s="80"/>
      <c r="D34" s="80"/>
      <c r="E34" s="81"/>
      <c r="F34" s="80"/>
    </row>
    <row r="35" spans="1:6" ht="14.25" customHeight="1">
      <c r="A35" s="80"/>
      <c r="B35" s="81"/>
      <c r="C35" s="80"/>
      <c r="D35" s="80"/>
      <c r="E35" s="81"/>
      <c r="F35" s="80"/>
    </row>
    <row r="36" spans="1:6" ht="14.25" customHeight="1">
      <c r="A36" s="80"/>
      <c r="B36" s="81"/>
      <c r="C36" s="80"/>
      <c r="D36" s="80"/>
      <c r="E36" s="81"/>
      <c r="F36" s="80"/>
    </row>
    <row r="37" spans="1:6" ht="14.25" customHeight="1">
      <c r="A37" s="80"/>
      <c r="B37" s="81"/>
      <c r="C37" s="80"/>
      <c r="D37" s="80"/>
      <c r="E37" s="81"/>
      <c r="F37" s="80"/>
    </row>
    <row r="38" spans="1:6" ht="14.25" customHeight="1">
      <c r="A38" s="80"/>
      <c r="B38" s="81"/>
      <c r="C38" s="80"/>
      <c r="D38" s="80"/>
      <c r="E38" s="81"/>
      <c r="F38" s="80"/>
    </row>
  </sheetData>
  <sheetProtection/>
  <mergeCells count="9">
    <mergeCell ref="A2:F2"/>
    <mergeCell ref="A5:C5"/>
    <mergeCell ref="D5:F5"/>
    <mergeCell ref="A6:A7"/>
    <mergeCell ref="B6:B7"/>
    <mergeCell ref="C6:C7"/>
    <mergeCell ref="D6:D7"/>
    <mergeCell ref="E6:E7"/>
    <mergeCell ref="F6:F7"/>
  </mergeCells>
  <printOptions horizontalCentered="1"/>
  <pageMargins left="0.07847222222222222" right="0.39305555555555555" top="0.7868055555555555" bottom="0.7868055555555555" header="0.5076388888888889" footer="0.5076388888888889"/>
  <pageSetup firstPageNumber="66" useFirstPageNumber="1" horizontalDpi="600" verticalDpi="600" orientation="landscape" paperSize="9" scale="95"/>
  <headerFooter scaleWithDoc="0" alignWithMargins="0">
    <oddFooter>&amp;C&amp;"宋体"&amp;12第 &amp;P 页</oddFooter>
  </headerFooter>
</worksheet>
</file>

<file path=xl/worksheets/sheet16.xml><?xml version="1.0" encoding="utf-8"?>
<worksheet xmlns="http://schemas.openxmlformats.org/spreadsheetml/2006/main" xmlns:r="http://schemas.openxmlformats.org/officeDocument/2006/relationships">
  <dimension ref="A1:IV42"/>
  <sheetViews>
    <sheetView showZeros="0" zoomScaleSheetLayoutView="100" workbookViewId="0" topLeftCell="A1">
      <selection activeCell="A4" sqref="A4:D4"/>
    </sheetView>
  </sheetViews>
  <sheetFormatPr defaultColWidth="7.75390625" defaultRowHeight="14.25"/>
  <cols>
    <col min="1" max="1" width="41.875" style="33" customWidth="1"/>
    <col min="2" max="2" width="16.75390625" style="34" customWidth="1"/>
    <col min="3" max="3" width="40.75390625" style="34" customWidth="1"/>
    <col min="4" max="4" width="17.25390625" style="34" customWidth="1"/>
    <col min="5" max="10" width="7.75390625" style="34" customWidth="1"/>
    <col min="11" max="11" width="17.25390625" style="34" customWidth="1"/>
    <col min="12" max="16384" width="7.75390625" style="34" customWidth="1"/>
  </cols>
  <sheetData>
    <row r="1" spans="1:256" s="29" customFormat="1" ht="15">
      <c r="A1" s="35" t="s">
        <v>3373</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c r="IL1" s="34"/>
      <c r="IM1" s="34"/>
      <c r="IN1" s="34"/>
      <c r="IO1" s="34"/>
      <c r="IP1" s="34"/>
      <c r="IQ1" s="34"/>
      <c r="IR1" s="34"/>
      <c r="IS1" s="34"/>
      <c r="IT1" s="34"/>
      <c r="IU1" s="34"/>
      <c r="IV1" s="34"/>
    </row>
    <row r="2" spans="1:256" s="29" customFormat="1" ht="26.25" customHeight="1">
      <c r="A2" s="36" t="s">
        <v>3374</v>
      </c>
      <c r="B2" s="36"/>
      <c r="C2" s="36"/>
      <c r="D2" s="36"/>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4"/>
      <c r="FG2" s="34"/>
      <c r="FH2" s="34"/>
      <c r="FI2" s="34"/>
      <c r="FJ2" s="34"/>
      <c r="FK2" s="34"/>
      <c r="FL2" s="34"/>
      <c r="FM2" s="34"/>
      <c r="FN2" s="34"/>
      <c r="FO2" s="34"/>
      <c r="FP2" s="34"/>
      <c r="FQ2" s="34"/>
      <c r="FR2" s="34"/>
      <c r="FS2" s="34"/>
      <c r="FT2" s="34"/>
      <c r="FU2" s="34"/>
      <c r="FV2" s="34"/>
      <c r="FW2" s="34"/>
      <c r="FX2" s="34"/>
      <c r="FY2" s="34"/>
      <c r="FZ2" s="34"/>
      <c r="GA2" s="34"/>
      <c r="GB2" s="34"/>
      <c r="GC2" s="34"/>
      <c r="GD2" s="34"/>
      <c r="GE2" s="34"/>
      <c r="GF2" s="34"/>
      <c r="GG2" s="34"/>
      <c r="GH2" s="34"/>
      <c r="GI2" s="34"/>
      <c r="GJ2" s="34"/>
      <c r="GK2" s="34"/>
      <c r="GL2" s="34"/>
      <c r="GM2" s="34"/>
      <c r="GN2" s="34"/>
      <c r="GO2" s="34"/>
      <c r="GP2" s="34"/>
      <c r="GQ2" s="34"/>
      <c r="GR2" s="34"/>
      <c r="GS2" s="34"/>
      <c r="GT2" s="34"/>
      <c r="GU2" s="34"/>
      <c r="GV2" s="34"/>
      <c r="GW2" s="34"/>
      <c r="GX2" s="34"/>
      <c r="GY2" s="34"/>
      <c r="GZ2" s="34"/>
      <c r="HA2" s="34"/>
      <c r="HB2" s="34"/>
      <c r="HC2" s="34"/>
      <c r="HD2" s="34"/>
      <c r="HE2" s="34"/>
      <c r="HF2" s="34"/>
      <c r="HG2" s="34"/>
      <c r="HH2" s="34"/>
      <c r="HI2" s="34"/>
      <c r="HJ2" s="34"/>
      <c r="HK2" s="34"/>
      <c r="HL2" s="34"/>
      <c r="HM2" s="34"/>
      <c r="HN2" s="34"/>
      <c r="HO2" s="34"/>
      <c r="HP2" s="34"/>
      <c r="HQ2" s="34"/>
      <c r="HR2" s="34"/>
      <c r="HS2" s="34"/>
      <c r="HT2" s="34"/>
      <c r="HU2" s="34"/>
      <c r="HV2" s="34"/>
      <c r="HW2" s="34"/>
      <c r="HX2" s="34"/>
      <c r="HY2" s="34"/>
      <c r="HZ2" s="34"/>
      <c r="IA2" s="34"/>
      <c r="IB2" s="34"/>
      <c r="IC2" s="34"/>
      <c r="ID2" s="34"/>
      <c r="IE2" s="34"/>
      <c r="IF2" s="34"/>
      <c r="IG2" s="34"/>
      <c r="IH2" s="34"/>
      <c r="II2" s="34"/>
      <c r="IJ2" s="34"/>
      <c r="IK2" s="34"/>
      <c r="IL2" s="34"/>
      <c r="IM2" s="34"/>
      <c r="IN2" s="34"/>
      <c r="IO2" s="34"/>
      <c r="IP2" s="34"/>
      <c r="IQ2" s="34"/>
      <c r="IR2" s="34"/>
      <c r="IS2" s="34"/>
      <c r="IT2" s="34"/>
      <c r="IU2" s="34"/>
      <c r="IV2" s="34"/>
    </row>
    <row r="3" spans="1:256" s="29" customFormat="1" ht="19.5" customHeight="1">
      <c r="A3" s="37"/>
      <c r="B3" s="38"/>
      <c r="D3" s="39" t="s">
        <v>63</v>
      </c>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c r="FF3" s="34"/>
      <c r="FG3" s="34"/>
      <c r="FH3" s="34"/>
      <c r="FI3" s="34"/>
      <c r="FJ3" s="34"/>
      <c r="FK3" s="34"/>
      <c r="FL3" s="34"/>
      <c r="FM3" s="34"/>
      <c r="FN3" s="34"/>
      <c r="FO3" s="34"/>
      <c r="FP3" s="34"/>
      <c r="FQ3" s="34"/>
      <c r="FR3" s="34"/>
      <c r="FS3" s="34"/>
      <c r="FT3" s="34"/>
      <c r="FU3" s="34"/>
      <c r="FV3" s="34"/>
      <c r="FW3" s="34"/>
      <c r="FX3" s="34"/>
      <c r="FY3" s="34"/>
      <c r="FZ3" s="34"/>
      <c r="GA3" s="34"/>
      <c r="GB3" s="34"/>
      <c r="GC3" s="34"/>
      <c r="GD3" s="34"/>
      <c r="GE3" s="34"/>
      <c r="GF3" s="34"/>
      <c r="GG3" s="34"/>
      <c r="GH3" s="34"/>
      <c r="GI3" s="34"/>
      <c r="GJ3" s="34"/>
      <c r="GK3" s="34"/>
      <c r="GL3" s="34"/>
      <c r="GM3" s="34"/>
      <c r="GN3" s="34"/>
      <c r="GO3" s="34"/>
      <c r="GP3" s="34"/>
      <c r="GQ3" s="34"/>
      <c r="GR3" s="34"/>
      <c r="GS3" s="34"/>
      <c r="GT3" s="34"/>
      <c r="GU3" s="34"/>
      <c r="GV3" s="34"/>
      <c r="GW3" s="34"/>
      <c r="GX3" s="34"/>
      <c r="GY3" s="34"/>
      <c r="GZ3" s="34"/>
      <c r="HA3" s="34"/>
      <c r="HB3" s="34"/>
      <c r="HC3" s="34"/>
      <c r="HD3" s="34"/>
      <c r="HE3" s="34"/>
      <c r="HF3" s="34"/>
      <c r="HG3" s="34"/>
      <c r="HH3" s="34"/>
      <c r="HI3" s="34"/>
      <c r="HJ3" s="34"/>
      <c r="HK3" s="34"/>
      <c r="HL3" s="34"/>
      <c r="HM3" s="34"/>
      <c r="HN3" s="34"/>
      <c r="HO3" s="34"/>
      <c r="HP3" s="34"/>
      <c r="HQ3" s="34"/>
      <c r="HR3" s="34"/>
      <c r="HS3" s="34"/>
      <c r="HT3" s="34"/>
      <c r="HU3" s="34"/>
      <c r="HV3" s="34"/>
      <c r="HW3" s="34"/>
      <c r="HX3" s="34"/>
      <c r="HY3" s="34"/>
      <c r="HZ3" s="34"/>
      <c r="IA3" s="34"/>
      <c r="IB3" s="34"/>
      <c r="IC3" s="34"/>
      <c r="ID3" s="34"/>
      <c r="IE3" s="34"/>
      <c r="IF3" s="34"/>
      <c r="IG3" s="34"/>
      <c r="IH3" s="34"/>
      <c r="II3" s="34"/>
      <c r="IJ3" s="34"/>
      <c r="IK3" s="34"/>
      <c r="IL3" s="34"/>
      <c r="IM3" s="34"/>
      <c r="IN3" s="34"/>
      <c r="IO3" s="34"/>
      <c r="IP3" s="34"/>
      <c r="IQ3" s="34"/>
      <c r="IR3" s="34"/>
      <c r="IS3" s="34"/>
      <c r="IT3" s="34"/>
      <c r="IU3" s="34"/>
      <c r="IV3" s="34"/>
    </row>
    <row r="4" spans="1:4" s="30" customFormat="1" ht="18" customHeight="1">
      <c r="A4" s="40" t="s">
        <v>30</v>
      </c>
      <c r="B4" s="41" t="s">
        <v>3291</v>
      </c>
      <c r="C4" s="42" t="s">
        <v>30</v>
      </c>
      <c r="D4" s="43" t="s">
        <v>3291</v>
      </c>
    </row>
    <row r="5" spans="1:4" s="31" customFormat="1" ht="18" customHeight="1">
      <c r="A5" s="44" t="s">
        <v>3375</v>
      </c>
      <c r="B5" s="45">
        <f>SUM(B6:B12)</f>
        <v>0</v>
      </c>
      <c r="C5" s="46" t="s">
        <v>3376</v>
      </c>
      <c r="D5" s="47">
        <f>SUM(D6:D10)</f>
        <v>0</v>
      </c>
    </row>
    <row r="6" spans="1:4" s="31" customFormat="1" ht="18" customHeight="1">
      <c r="A6" s="44" t="s">
        <v>3377</v>
      </c>
      <c r="B6" s="45"/>
      <c r="C6" s="46" t="s">
        <v>3378</v>
      </c>
      <c r="D6" s="47"/>
    </row>
    <row r="7" spans="1:4" s="31" customFormat="1" ht="18" customHeight="1">
      <c r="A7" s="44" t="s">
        <v>3379</v>
      </c>
      <c r="B7" s="45"/>
      <c r="C7" s="46" t="s">
        <v>3380</v>
      </c>
      <c r="D7" s="47"/>
    </row>
    <row r="8" spans="1:4" s="31" customFormat="1" ht="18" customHeight="1">
      <c r="A8" s="44" t="s">
        <v>3381</v>
      </c>
      <c r="B8" s="45"/>
      <c r="C8" s="46" t="s">
        <v>3382</v>
      </c>
      <c r="D8" s="47"/>
    </row>
    <row r="9" spans="1:4" s="31" customFormat="1" ht="18" customHeight="1">
      <c r="A9" s="44" t="s">
        <v>59</v>
      </c>
      <c r="B9" s="45"/>
      <c r="C9" s="48" t="s">
        <v>3383</v>
      </c>
      <c r="D9" s="47"/>
    </row>
    <row r="10" spans="1:4" s="31" customFormat="1" ht="18" customHeight="1">
      <c r="A10" s="44" t="s">
        <v>3384</v>
      </c>
      <c r="B10" s="45"/>
      <c r="C10" s="46" t="s">
        <v>3385</v>
      </c>
      <c r="D10" s="47"/>
    </row>
    <row r="11" spans="1:4" s="31" customFormat="1" ht="18" customHeight="1">
      <c r="A11" s="44" t="s">
        <v>3386</v>
      </c>
      <c r="B11" s="45"/>
      <c r="C11" s="46" t="s">
        <v>3387</v>
      </c>
      <c r="D11" s="47">
        <v>3300</v>
      </c>
    </row>
    <row r="12" spans="1:4" s="31" customFormat="1" ht="18" customHeight="1">
      <c r="A12" s="44" t="s">
        <v>3388</v>
      </c>
      <c r="B12" s="45"/>
      <c r="C12" s="46" t="s">
        <v>3389</v>
      </c>
      <c r="D12" s="47">
        <v>1732</v>
      </c>
    </row>
    <row r="13" spans="1:4" s="31" customFormat="1" ht="18" customHeight="1">
      <c r="A13" s="44" t="s">
        <v>3390</v>
      </c>
      <c r="B13" s="45">
        <v>7586</v>
      </c>
      <c r="C13" s="48" t="s">
        <v>3391</v>
      </c>
      <c r="D13" s="47">
        <v>343</v>
      </c>
    </row>
    <row r="14" spans="1:4" s="31" customFormat="1" ht="18" customHeight="1">
      <c r="A14" s="44" t="s">
        <v>3392</v>
      </c>
      <c r="B14" s="45">
        <v>6956</v>
      </c>
      <c r="C14" s="46" t="s">
        <v>3382</v>
      </c>
      <c r="D14" s="47"/>
    </row>
    <row r="15" spans="1:4" s="31" customFormat="1" ht="18" customHeight="1">
      <c r="A15" s="44" t="s">
        <v>3393</v>
      </c>
      <c r="B15" s="45">
        <v>600</v>
      </c>
      <c r="C15" s="48" t="s">
        <v>3383</v>
      </c>
      <c r="D15" s="47"/>
    </row>
    <row r="16" spans="1:4" s="31" customFormat="1" ht="18" customHeight="1">
      <c r="A16" s="44" t="s">
        <v>3384</v>
      </c>
      <c r="B16" s="45">
        <v>30</v>
      </c>
      <c r="C16" s="48" t="s">
        <v>3394</v>
      </c>
      <c r="D16" s="47">
        <v>47153</v>
      </c>
    </row>
    <row r="17" spans="1:4" s="31" customFormat="1" ht="18" customHeight="1">
      <c r="A17" s="44" t="s">
        <v>59</v>
      </c>
      <c r="B17" s="45"/>
      <c r="C17" s="48" t="s">
        <v>3395</v>
      </c>
      <c r="D17" s="47">
        <v>47053</v>
      </c>
    </row>
    <row r="18" spans="1:4" s="31" customFormat="1" ht="18" customHeight="1">
      <c r="A18" s="49" t="s">
        <v>3388</v>
      </c>
      <c r="B18" s="50"/>
      <c r="C18" s="46" t="s">
        <v>3382</v>
      </c>
      <c r="D18" s="47">
        <v>100</v>
      </c>
    </row>
    <row r="19" spans="1:4" s="31" customFormat="1" ht="18" customHeight="1">
      <c r="A19" s="44" t="s">
        <v>3396</v>
      </c>
      <c r="B19" s="45">
        <v>43119</v>
      </c>
      <c r="C19" s="48" t="s">
        <v>3397</v>
      </c>
      <c r="D19" s="47">
        <v>142798</v>
      </c>
    </row>
    <row r="20" spans="1:4" s="31" customFormat="1" ht="18" customHeight="1">
      <c r="A20" s="44" t="s">
        <v>3398</v>
      </c>
      <c r="B20" s="45">
        <v>21217</v>
      </c>
      <c r="C20" s="48" t="s">
        <v>3399</v>
      </c>
      <c r="D20" s="47">
        <v>142309</v>
      </c>
    </row>
    <row r="21" spans="1:4" s="31" customFormat="1" ht="18" customHeight="1">
      <c r="A21" s="44" t="s">
        <v>3400</v>
      </c>
      <c r="B21" s="45">
        <v>25</v>
      </c>
      <c r="C21" s="48" t="s">
        <v>3401</v>
      </c>
      <c r="D21" s="47"/>
    </row>
    <row r="22" spans="1:4" s="31" customFormat="1" ht="18" customHeight="1">
      <c r="A22" s="44" t="s">
        <v>3402</v>
      </c>
      <c r="B22" s="45">
        <v>21510</v>
      </c>
      <c r="C22" s="48" t="s">
        <v>3403</v>
      </c>
      <c r="D22" s="47">
        <v>22</v>
      </c>
    </row>
    <row r="23" spans="1:4" s="31" customFormat="1" ht="18" customHeight="1">
      <c r="A23" s="44" t="s">
        <v>3384</v>
      </c>
      <c r="B23" s="45">
        <v>367</v>
      </c>
      <c r="C23" s="48" t="s">
        <v>3382</v>
      </c>
      <c r="D23" s="47">
        <v>467</v>
      </c>
    </row>
    <row r="24" spans="1:4" s="31" customFormat="1" ht="18" customHeight="1">
      <c r="A24" s="44" t="s">
        <v>3404</v>
      </c>
      <c r="B24" s="45">
        <v>144952</v>
      </c>
      <c r="C24" s="48" t="s">
        <v>3405</v>
      </c>
      <c r="D24" s="47">
        <v>12079</v>
      </c>
    </row>
    <row r="25" spans="1:4" s="31" customFormat="1" ht="18" customHeight="1">
      <c r="A25" s="44" t="s">
        <v>3406</v>
      </c>
      <c r="B25" s="45">
        <v>142166</v>
      </c>
      <c r="C25" s="48" t="s">
        <v>3407</v>
      </c>
      <c r="D25" s="47">
        <v>12009</v>
      </c>
    </row>
    <row r="26" spans="1:4" s="31" customFormat="1" ht="18" customHeight="1">
      <c r="A26" s="44" t="s">
        <v>3400</v>
      </c>
      <c r="B26" s="45">
        <v>2626</v>
      </c>
      <c r="C26" s="48" t="s">
        <v>3408</v>
      </c>
      <c r="D26" s="47"/>
    </row>
    <row r="27" spans="1:4" s="31" customFormat="1" ht="18" customHeight="1">
      <c r="A27" s="44" t="s">
        <v>59</v>
      </c>
      <c r="B27" s="45">
        <v>11</v>
      </c>
      <c r="C27" s="48" t="s">
        <v>3409</v>
      </c>
      <c r="D27" s="47"/>
    </row>
    <row r="28" spans="1:4" s="31" customFormat="1" ht="18" customHeight="1">
      <c r="A28" s="44" t="s">
        <v>3384</v>
      </c>
      <c r="B28" s="45">
        <v>149</v>
      </c>
      <c r="C28" s="48" t="s">
        <v>3383</v>
      </c>
      <c r="D28" s="47"/>
    </row>
    <row r="29" spans="1:4" s="31" customFormat="1" ht="18" customHeight="1">
      <c r="A29" s="44" t="s">
        <v>3410</v>
      </c>
      <c r="B29" s="45">
        <v>12098</v>
      </c>
      <c r="C29" s="48" t="s">
        <v>3411</v>
      </c>
      <c r="D29" s="51">
        <f>SUM(D30:D31)</f>
        <v>0</v>
      </c>
    </row>
    <row r="30" spans="1:4" s="31" customFormat="1" ht="18" customHeight="1">
      <c r="A30" s="44" t="s">
        <v>3412</v>
      </c>
      <c r="B30" s="45">
        <v>12073</v>
      </c>
      <c r="C30" s="52" t="s">
        <v>3413</v>
      </c>
      <c r="D30" s="53"/>
    </row>
    <row r="31" spans="1:4" s="31" customFormat="1" ht="18" customHeight="1">
      <c r="A31" s="44" t="s">
        <v>3400</v>
      </c>
      <c r="B31" s="45">
        <v>25</v>
      </c>
      <c r="C31" s="48" t="s">
        <v>3414</v>
      </c>
      <c r="D31" s="54"/>
    </row>
    <row r="32" spans="1:4" s="31" customFormat="1" ht="18" customHeight="1">
      <c r="A32" s="44" t="s">
        <v>3402</v>
      </c>
      <c r="B32" s="45"/>
      <c r="C32" s="44" t="s">
        <v>3415</v>
      </c>
      <c r="D32" s="47">
        <v>203604</v>
      </c>
    </row>
    <row r="33" spans="1:4" s="31" customFormat="1" ht="18" customHeight="1">
      <c r="A33" s="44" t="s">
        <v>3388</v>
      </c>
      <c r="B33" s="45"/>
      <c r="C33" s="44" t="s">
        <v>3416</v>
      </c>
      <c r="D33" s="47">
        <v>184036</v>
      </c>
    </row>
    <row r="34" spans="1:4" s="31" customFormat="1" ht="18" customHeight="1">
      <c r="A34" s="44" t="s">
        <v>3417</v>
      </c>
      <c r="B34" s="45">
        <f>SUM(B35:B36)</f>
        <v>0</v>
      </c>
      <c r="C34" s="48" t="s">
        <v>3418</v>
      </c>
      <c r="D34" s="47"/>
    </row>
    <row r="35" spans="1:4" s="31" customFormat="1" ht="18" customHeight="1">
      <c r="A35" s="44" t="s">
        <v>3419</v>
      </c>
      <c r="B35" s="45"/>
      <c r="C35" s="48" t="s">
        <v>1978</v>
      </c>
      <c r="D35" s="47">
        <v>4</v>
      </c>
    </row>
    <row r="36" spans="1:4" s="31" customFormat="1" ht="18" customHeight="1">
      <c r="A36" s="44" t="s">
        <v>3400</v>
      </c>
      <c r="B36" s="45"/>
      <c r="C36" s="48"/>
      <c r="D36" s="55"/>
    </row>
    <row r="37" spans="1:4" s="31" customFormat="1" ht="18" customHeight="1">
      <c r="A37" s="44" t="s">
        <v>3420</v>
      </c>
      <c r="B37" s="45">
        <v>203606</v>
      </c>
      <c r="C37" s="48"/>
      <c r="D37" s="47"/>
    </row>
    <row r="38" spans="1:4" s="31" customFormat="1" ht="18" customHeight="1">
      <c r="A38" s="44" t="s">
        <v>3421</v>
      </c>
      <c r="B38" s="45">
        <v>6447</v>
      </c>
      <c r="C38" s="48"/>
      <c r="D38" s="55"/>
    </row>
    <row r="39" spans="1:4" s="31" customFormat="1" ht="18" customHeight="1">
      <c r="A39" s="44" t="s">
        <v>3400</v>
      </c>
      <c r="B39" s="45">
        <v>2132</v>
      </c>
      <c r="C39" s="48"/>
      <c r="D39" s="47"/>
    </row>
    <row r="40" spans="1:4" s="31" customFormat="1" ht="18" customHeight="1">
      <c r="A40" s="44" t="s">
        <v>3402</v>
      </c>
      <c r="B40" s="45">
        <v>136497</v>
      </c>
      <c r="C40" s="48"/>
      <c r="D40" s="47"/>
    </row>
    <row r="41" spans="1:4" s="31" customFormat="1" ht="18" customHeight="1">
      <c r="A41" s="44" t="s">
        <v>59</v>
      </c>
      <c r="B41" s="45">
        <v>530</v>
      </c>
      <c r="C41" s="48"/>
      <c r="D41" s="47"/>
    </row>
    <row r="42" spans="1:4" s="31" customFormat="1" ht="18" customHeight="1">
      <c r="A42" s="44" t="s">
        <v>3422</v>
      </c>
      <c r="B42" s="45">
        <f>B5+B13+B19+B24+B29+B34+B37</f>
        <v>411361</v>
      </c>
      <c r="C42" s="48" t="s">
        <v>3423</v>
      </c>
      <c r="D42" s="47">
        <f>D5+D11+D16+D19+D24+D29+D32</f>
        <v>408934</v>
      </c>
    </row>
    <row r="43" s="32" customFormat="1" ht="24.75" customHeight="1"/>
    <row r="44" s="32" customFormat="1" ht="24.75" customHeight="1"/>
    <row r="45" s="32" customFormat="1" ht="24.75" customHeight="1"/>
    <row r="46" s="32" customFormat="1" ht="24.75" customHeight="1"/>
    <row r="47" s="32" customFormat="1" ht="24.75" customHeight="1"/>
    <row r="48" s="32" customFormat="1" ht="24.75" customHeight="1"/>
    <row r="49" s="32" customFormat="1" ht="24.75" customHeight="1"/>
    <row r="50" s="32" customFormat="1" ht="24.75" customHeight="1"/>
    <row r="51" s="32" customFormat="1" ht="24.75" customHeight="1"/>
    <row r="52" s="32" customFormat="1" ht="24.75" customHeight="1"/>
    <row r="53" s="32" customFormat="1" ht="24.75" customHeight="1"/>
    <row r="54" s="32" customFormat="1" ht="24.75" customHeight="1"/>
    <row r="55" s="32" customFormat="1" ht="24.75" customHeight="1"/>
    <row r="56" s="32" customFormat="1" ht="24.75" customHeight="1"/>
    <row r="57" s="32" customFormat="1" ht="24.75" customHeight="1"/>
    <row r="58" s="32" customFormat="1" ht="24.75" customHeight="1"/>
    <row r="59" s="32" customFormat="1" ht="24.75" customHeight="1"/>
    <row r="60" s="32" customFormat="1" ht="24.75" customHeight="1"/>
    <row r="61" s="32" customFormat="1" ht="24.75" customHeight="1"/>
    <row r="62" s="32" customFormat="1" ht="24.75" customHeight="1"/>
    <row r="63" s="32" customFormat="1" ht="24.75" customHeight="1"/>
    <row r="64" s="32" customFormat="1" ht="24.75" customHeight="1"/>
    <row r="65" s="32" customFormat="1" ht="24.75" customHeight="1"/>
    <row r="66" s="32" customFormat="1" ht="24.75" customHeight="1"/>
    <row r="67" s="32" customFormat="1" ht="24.75" customHeight="1"/>
    <row r="68" s="32" customFormat="1" ht="24.75" customHeight="1"/>
    <row r="69" s="32" customFormat="1" ht="24.75" customHeight="1"/>
    <row r="70" s="32" customFormat="1" ht="24.75" customHeight="1"/>
    <row r="71" s="32" customFormat="1" ht="24.75" customHeight="1"/>
    <row r="72" s="32" customFormat="1" ht="24.75" customHeight="1"/>
    <row r="73" s="32" customFormat="1" ht="24.75" customHeight="1"/>
    <row r="74" s="32" customFormat="1" ht="24.75" customHeight="1"/>
    <row r="75" s="32" customFormat="1" ht="24.75" customHeight="1"/>
    <row r="76" s="32" customFormat="1" ht="24.75" customHeight="1"/>
  </sheetData>
  <sheetProtection/>
  <mergeCells count="1">
    <mergeCell ref="A2:D2"/>
  </mergeCells>
  <printOptions horizontalCentered="1"/>
  <pageMargins left="0.6298611111111111" right="0.39305555555555555" top="0.9798611111111111" bottom="0.9798611111111111" header="0.5076388888888889" footer="0.5076388888888889"/>
  <pageSetup firstPageNumber="67" useFirstPageNumber="1" horizontalDpi="600" verticalDpi="600" orientation="landscape" paperSize="9"/>
  <headerFooter scaleWithDoc="0" alignWithMargins="0">
    <oddFooter>&amp;C&amp;"宋体"&amp;12第 &amp;P 页</oddFooter>
  </headerFooter>
</worksheet>
</file>

<file path=xl/worksheets/sheet17.xml><?xml version="1.0" encoding="utf-8"?>
<worksheet xmlns="http://schemas.openxmlformats.org/spreadsheetml/2006/main" xmlns:r="http://schemas.openxmlformats.org/officeDocument/2006/relationships">
  <dimension ref="A1:F21"/>
  <sheetViews>
    <sheetView showZeros="0" zoomScaleSheetLayoutView="100" workbookViewId="0" topLeftCell="A1">
      <selection activeCell="A4" sqref="A4:F4"/>
    </sheetView>
  </sheetViews>
  <sheetFormatPr defaultColWidth="8.75390625" defaultRowHeight="14.25"/>
  <cols>
    <col min="1" max="6" width="19.625" style="0" customWidth="1"/>
  </cols>
  <sheetData>
    <row r="1" s="20" customFormat="1" ht="15">
      <c r="A1" s="21" t="s">
        <v>3424</v>
      </c>
    </row>
    <row r="2" spans="1:6" s="20" customFormat="1" ht="21.75">
      <c r="A2" s="22" t="s">
        <v>3425</v>
      </c>
      <c r="B2" s="22"/>
      <c r="C2" s="22"/>
      <c r="D2" s="22"/>
      <c r="E2" s="22"/>
      <c r="F2" s="22"/>
    </row>
    <row r="3" spans="1:6" s="20" customFormat="1" ht="15">
      <c r="A3" s="23"/>
      <c r="B3" s="24"/>
      <c r="C3" s="24"/>
      <c r="D3" s="24"/>
      <c r="E3" s="24"/>
      <c r="F3" s="24" t="s">
        <v>63</v>
      </c>
    </row>
    <row r="4" spans="1:6" s="20" customFormat="1" ht="30.75">
      <c r="A4" s="25" t="s">
        <v>3426</v>
      </c>
      <c r="B4" s="25" t="s">
        <v>2471</v>
      </c>
      <c r="C4" s="25" t="s">
        <v>3427</v>
      </c>
      <c r="D4" s="25" t="s">
        <v>3428</v>
      </c>
      <c r="E4" s="25" t="s">
        <v>3429</v>
      </c>
      <c r="F4" s="25" t="s">
        <v>65</v>
      </c>
    </row>
    <row r="5" spans="1:6" s="20" customFormat="1" ht="21" customHeight="1">
      <c r="A5" s="26" t="s">
        <v>2471</v>
      </c>
      <c r="B5" s="27">
        <f>SUM(B6:B21)</f>
        <v>1680338</v>
      </c>
      <c r="C5" s="27">
        <f>SUM(C6:C21)</f>
        <v>45383</v>
      </c>
      <c r="D5" s="27">
        <f>SUM(D6:D21)</f>
        <v>1585437</v>
      </c>
      <c r="E5" s="27">
        <f>SUM(E6:E21)</f>
        <v>49518</v>
      </c>
      <c r="F5" s="26" t="s">
        <v>3430</v>
      </c>
    </row>
    <row r="6" spans="1:6" s="20" customFormat="1" ht="21" customHeight="1">
      <c r="A6" s="26" t="s">
        <v>3431</v>
      </c>
      <c r="B6" s="27">
        <f>SUM(C6:E6)</f>
        <v>156092</v>
      </c>
      <c r="C6" s="27">
        <v>12577</v>
      </c>
      <c r="D6" s="27">
        <v>141236</v>
      </c>
      <c r="E6" s="27">
        <v>2279</v>
      </c>
      <c r="F6" s="28"/>
    </row>
    <row r="7" spans="1:6" s="20" customFormat="1" ht="21" customHeight="1">
      <c r="A7" s="26" t="s">
        <v>3432</v>
      </c>
      <c r="B7" s="27">
        <f aca="true" t="shared" si="0" ref="B7:B21">SUM(C7:E7)</f>
        <v>107759</v>
      </c>
      <c r="C7" s="27">
        <v>2505</v>
      </c>
      <c r="D7" s="27">
        <v>103549</v>
      </c>
      <c r="E7" s="27">
        <v>1705</v>
      </c>
      <c r="F7" s="28"/>
    </row>
    <row r="8" spans="1:6" s="20" customFormat="1" ht="21" customHeight="1">
      <c r="A8" s="26" t="s">
        <v>3433</v>
      </c>
      <c r="B8" s="27">
        <f t="shared" si="0"/>
        <v>182243</v>
      </c>
      <c r="C8" s="27">
        <v>3225</v>
      </c>
      <c r="D8" s="27">
        <v>177815</v>
      </c>
      <c r="E8" s="27">
        <v>1203</v>
      </c>
      <c r="F8" s="28"/>
    </row>
    <row r="9" spans="1:6" s="20" customFormat="1" ht="21" customHeight="1">
      <c r="A9" s="26" t="s">
        <v>3434</v>
      </c>
      <c r="B9" s="27">
        <f t="shared" si="0"/>
        <v>183484</v>
      </c>
      <c r="C9" s="27">
        <v>5407</v>
      </c>
      <c r="D9" s="27">
        <v>176132</v>
      </c>
      <c r="E9" s="27">
        <v>1945</v>
      </c>
      <c r="F9" s="28"/>
    </row>
    <row r="10" spans="1:6" s="20" customFormat="1" ht="21" customHeight="1">
      <c r="A10" s="26" t="s">
        <v>3435</v>
      </c>
      <c r="B10" s="27">
        <f t="shared" si="0"/>
        <v>119599</v>
      </c>
      <c r="C10" s="27">
        <v>-1765</v>
      </c>
      <c r="D10" s="27">
        <v>119510</v>
      </c>
      <c r="E10" s="27">
        <v>1854</v>
      </c>
      <c r="F10" s="28"/>
    </row>
    <row r="11" spans="1:6" s="20" customFormat="1" ht="21" customHeight="1">
      <c r="A11" s="26" t="s">
        <v>3436</v>
      </c>
      <c r="B11" s="27">
        <f t="shared" si="0"/>
        <v>146283</v>
      </c>
      <c r="C11" s="27">
        <v>1893</v>
      </c>
      <c r="D11" s="27">
        <v>142189</v>
      </c>
      <c r="E11" s="27">
        <v>2201</v>
      </c>
      <c r="F11" s="28"/>
    </row>
    <row r="12" spans="1:6" s="20" customFormat="1" ht="21" customHeight="1">
      <c r="A12" s="26" t="s">
        <v>3437</v>
      </c>
      <c r="B12" s="27">
        <f t="shared" si="0"/>
        <v>113434</v>
      </c>
      <c r="C12" s="27">
        <v>4153</v>
      </c>
      <c r="D12" s="27">
        <v>90490</v>
      </c>
      <c r="E12" s="27">
        <v>18791</v>
      </c>
      <c r="F12" s="28"/>
    </row>
    <row r="13" spans="1:6" s="20" customFormat="1" ht="21" customHeight="1">
      <c r="A13" s="26" t="s">
        <v>3438</v>
      </c>
      <c r="B13" s="27">
        <f t="shared" si="0"/>
        <v>132661</v>
      </c>
      <c r="C13" s="27">
        <v>3741</v>
      </c>
      <c r="D13" s="27">
        <v>117071</v>
      </c>
      <c r="E13" s="27">
        <v>11849</v>
      </c>
      <c r="F13" s="28"/>
    </row>
    <row r="14" spans="1:6" s="20" customFormat="1" ht="21" customHeight="1">
      <c r="A14" s="26" t="s">
        <v>3439</v>
      </c>
      <c r="B14" s="27">
        <f t="shared" si="0"/>
        <v>95601</v>
      </c>
      <c r="C14" s="27">
        <v>5328</v>
      </c>
      <c r="D14" s="27">
        <v>88859</v>
      </c>
      <c r="E14" s="27">
        <v>1414</v>
      </c>
      <c r="F14" s="28"/>
    </row>
    <row r="15" spans="1:6" s="20" customFormat="1" ht="21" customHeight="1">
      <c r="A15" s="26" t="s">
        <v>3440</v>
      </c>
      <c r="B15" s="27">
        <f t="shared" si="0"/>
        <v>89322</v>
      </c>
      <c r="C15" s="27">
        <v>3</v>
      </c>
      <c r="D15" s="27">
        <v>87886</v>
      </c>
      <c r="E15" s="27">
        <v>1433</v>
      </c>
      <c r="F15" s="28"/>
    </row>
    <row r="16" spans="1:6" s="20" customFormat="1" ht="21" customHeight="1">
      <c r="A16" s="26" t="s">
        <v>3441</v>
      </c>
      <c r="B16" s="27">
        <f t="shared" si="0"/>
        <v>102979</v>
      </c>
      <c r="C16" s="27">
        <v>2704</v>
      </c>
      <c r="D16" s="27">
        <v>98376</v>
      </c>
      <c r="E16" s="27">
        <v>1899</v>
      </c>
      <c r="F16" s="28"/>
    </row>
    <row r="17" spans="1:6" s="20" customFormat="1" ht="21" customHeight="1">
      <c r="A17" s="26" t="s">
        <v>3442</v>
      </c>
      <c r="B17" s="27">
        <f t="shared" si="0"/>
        <v>70929</v>
      </c>
      <c r="C17" s="27">
        <v>-2605</v>
      </c>
      <c r="D17" s="27">
        <v>71736</v>
      </c>
      <c r="E17" s="27">
        <v>1798</v>
      </c>
      <c r="F17" s="28"/>
    </row>
    <row r="18" spans="1:6" s="20" customFormat="1" ht="21" customHeight="1">
      <c r="A18" s="26" t="s">
        <v>3443</v>
      </c>
      <c r="B18" s="27">
        <f t="shared" si="0"/>
        <v>89182</v>
      </c>
      <c r="C18" s="27">
        <v>3966</v>
      </c>
      <c r="D18" s="27">
        <v>84533</v>
      </c>
      <c r="E18" s="27">
        <v>683</v>
      </c>
      <c r="F18" s="28"/>
    </row>
    <row r="19" spans="1:6" s="20" customFormat="1" ht="21" customHeight="1">
      <c r="A19" s="26" t="s">
        <v>3444</v>
      </c>
      <c r="B19" s="27">
        <f t="shared" si="0"/>
        <v>96059</v>
      </c>
      <c r="C19" s="27">
        <v>1459</v>
      </c>
      <c r="D19" s="27">
        <v>94195</v>
      </c>
      <c r="E19" s="27">
        <v>405</v>
      </c>
      <c r="F19" s="28"/>
    </row>
    <row r="20" spans="1:6" s="20" customFormat="1" ht="21" customHeight="1">
      <c r="A20" s="26" t="s">
        <v>3445</v>
      </c>
      <c r="B20" s="27">
        <f t="shared" si="0"/>
        <v>-7749</v>
      </c>
      <c r="C20" s="27">
        <v>1787</v>
      </c>
      <c r="D20" s="27">
        <v>-9538</v>
      </c>
      <c r="E20" s="27">
        <v>2</v>
      </c>
      <c r="F20" s="28"/>
    </row>
    <row r="21" spans="1:6" s="20" customFormat="1" ht="21" customHeight="1">
      <c r="A21" s="26" t="s">
        <v>3446</v>
      </c>
      <c r="B21" s="27">
        <f t="shared" si="0"/>
        <v>2460</v>
      </c>
      <c r="C21" s="27">
        <v>1005</v>
      </c>
      <c r="D21" s="27">
        <v>1398</v>
      </c>
      <c r="E21" s="27">
        <v>57</v>
      </c>
      <c r="F21" s="28"/>
    </row>
    <row r="22" s="20" customFormat="1" ht="15"/>
    <row r="23" s="20" customFormat="1" ht="15"/>
    <row r="24" s="20" customFormat="1" ht="15"/>
    <row r="25" s="20" customFormat="1" ht="15"/>
    <row r="26" s="20" customFormat="1" ht="15"/>
    <row r="27" s="20" customFormat="1" ht="15"/>
    <row r="28" s="20" customFormat="1" ht="15"/>
    <row r="29" s="20" customFormat="1" ht="15"/>
    <row r="30" s="20" customFormat="1" ht="15"/>
    <row r="31" s="20" customFormat="1" ht="15"/>
    <row r="32" s="20" customFormat="1" ht="15"/>
    <row r="33" s="20" customFormat="1" ht="15"/>
    <row r="34" s="20" customFormat="1" ht="15"/>
    <row r="35" s="20" customFormat="1" ht="15"/>
    <row r="36" s="20" customFormat="1" ht="15"/>
    <row r="37" s="20" customFormat="1" ht="15"/>
    <row r="38" s="20" customFormat="1" ht="15"/>
    <row r="39" s="20" customFormat="1" ht="15"/>
    <row r="40" s="20" customFormat="1" ht="15"/>
    <row r="41" s="20" customFormat="1" ht="15"/>
    <row r="42" s="20" customFormat="1" ht="15"/>
    <row r="43" s="20" customFormat="1" ht="15"/>
    <row r="44" s="20" customFormat="1" ht="15"/>
    <row r="45" s="20" customFormat="1" ht="15"/>
    <row r="46" s="20" customFormat="1" ht="15"/>
    <row r="47" s="20" customFormat="1" ht="15"/>
    <row r="48" s="20" customFormat="1" ht="15"/>
    <row r="49" s="20" customFormat="1" ht="15"/>
    <row r="50" s="20" customFormat="1" ht="15"/>
    <row r="51" s="20" customFormat="1" ht="15"/>
    <row r="52" s="20" customFormat="1" ht="15"/>
    <row r="53" s="20" customFormat="1" ht="15"/>
    <row r="54" s="20" customFormat="1" ht="15"/>
    <row r="55" s="20" customFormat="1" ht="15"/>
    <row r="56" s="20" customFormat="1" ht="15"/>
    <row r="57" s="20" customFormat="1" ht="15"/>
    <row r="58" s="20" customFormat="1" ht="15"/>
    <row r="59" s="20" customFormat="1" ht="15"/>
    <row r="60" s="20" customFormat="1" ht="15"/>
    <row r="61" s="20" customFormat="1" ht="15"/>
    <row r="62" s="20" customFormat="1" ht="15"/>
    <row r="63" s="20" customFormat="1" ht="15"/>
    <row r="64" s="20" customFormat="1" ht="15"/>
    <row r="65" s="20" customFormat="1" ht="15"/>
    <row r="66" s="20" customFormat="1" ht="15"/>
    <row r="67" s="20" customFormat="1" ht="15"/>
    <row r="68" s="20" customFormat="1" ht="15"/>
    <row r="69" s="20" customFormat="1" ht="15"/>
    <row r="70" s="20" customFormat="1" ht="15"/>
    <row r="71" s="20" customFormat="1" ht="15"/>
    <row r="72" s="20" customFormat="1" ht="15"/>
    <row r="73" s="20" customFormat="1" ht="15"/>
    <row r="74" s="20" customFormat="1" ht="15"/>
    <row r="75" s="20" customFormat="1" ht="15"/>
    <row r="76" s="20" customFormat="1" ht="15"/>
    <row r="77" s="20" customFormat="1" ht="15"/>
    <row r="78" s="20" customFormat="1" ht="15"/>
    <row r="79" s="20" customFormat="1" ht="15"/>
    <row r="80" s="20" customFormat="1" ht="15"/>
    <row r="81" s="20" customFormat="1" ht="15"/>
    <row r="82" s="20" customFormat="1" ht="15"/>
    <row r="83" s="20" customFormat="1" ht="15"/>
    <row r="84" s="20" customFormat="1" ht="15"/>
    <row r="85" s="20" customFormat="1" ht="15"/>
    <row r="86" s="20" customFormat="1" ht="15"/>
    <row r="87" s="20" customFormat="1" ht="15"/>
    <row r="88" s="20" customFormat="1" ht="15"/>
    <row r="89" s="20" customFormat="1" ht="15"/>
    <row r="90" s="20" customFormat="1" ht="15"/>
    <row r="91" s="20" customFormat="1" ht="15"/>
    <row r="92" s="20" customFormat="1" ht="15"/>
    <row r="93" s="20" customFormat="1" ht="15"/>
    <row r="94" s="20" customFormat="1" ht="15"/>
    <row r="95" s="20" customFormat="1" ht="15"/>
    <row r="96" s="20" customFormat="1" ht="15"/>
    <row r="97" s="20" customFormat="1" ht="15"/>
    <row r="98" s="20" customFormat="1" ht="15"/>
    <row r="99" s="20" customFormat="1" ht="15"/>
    <row r="100" s="20" customFormat="1" ht="15"/>
    <row r="101" s="20" customFormat="1" ht="15"/>
    <row r="102" s="20" customFormat="1" ht="15"/>
    <row r="103" s="20" customFormat="1" ht="15"/>
    <row r="104" s="20" customFormat="1" ht="15"/>
    <row r="105" s="20" customFormat="1" ht="15"/>
    <row r="106" s="20" customFormat="1" ht="15"/>
    <row r="107" s="20" customFormat="1" ht="15"/>
    <row r="108" s="20" customFormat="1" ht="15"/>
    <row r="109" s="20" customFormat="1" ht="15"/>
    <row r="110" s="20" customFormat="1" ht="15"/>
    <row r="111" s="20" customFormat="1" ht="15"/>
    <row r="112" s="20" customFormat="1" ht="15"/>
    <row r="113" s="20" customFormat="1" ht="15"/>
    <row r="114" s="20" customFormat="1" ht="15"/>
    <row r="115" s="20" customFormat="1" ht="15"/>
    <row r="116" s="20" customFormat="1" ht="15"/>
    <row r="117" s="20" customFormat="1" ht="15"/>
    <row r="118" s="20" customFormat="1" ht="15"/>
    <row r="119" s="20" customFormat="1" ht="15"/>
    <row r="120" s="20" customFormat="1" ht="15"/>
    <row r="121" s="20" customFormat="1" ht="15"/>
    <row r="122" s="20" customFormat="1" ht="15"/>
    <row r="123" s="20" customFormat="1" ht="15"/>
    <row r="124" s="20" customFormat="1" ht="15"/>
    <row r="125" s="20" customFormat="1" ht="15"/>
    <row r="126" s="20" customFormat="1" ht="15"/>
    <row r="127" s="20" customFormat="1" ht="15"/>
    <row r="128" s="20" customFormat="1" ht="15"/>
    <row r="129" s="20" customFormat="1" ht="15"/>
    <row r="130" s="20" customFormat="1" ht="15"/>
    <row r="131" s="20" customFormat="1" ht="15"/>
    <row r="132" s="20" customFormat="1" ht="15"/>
    <row r="133" s="20" customFormat="1" ht="15"/>
    <row r="134" s="20" customFormat="1" ht="15"/>
    <row r="135" s="20" customFormat="1" ht="15"/>
    <row r="136" s="20" customFormat="1" ht="15"/>
    <row r="137" s="20" customFormat="1" ht="15"/>
    <row r="138" s="20" customFormat="1" ht="15"/>
    <row r="139" s="20" customFormat="1" ht="15"/>
    <row r="140" s="20" customFormat="1" ht="15"/>
    <row r="141" s="20" customFormat="1" ht="15"/>
    <row r="142" s="20" customFormat="1" ht="15"/>
    <row r="143" s="20" customFormat="1" ht="15"/>
    <row r="144" s="20" customFormat="1" ht="15"/>
    <row r="145" s="20" customFormat="1" ht="15"/>
    <row r="146" s="20" customFormat="1" ht="15"/>
    <row r="147" s="20" customFormat="1" ht="15"/>
    <row r="148" s="20" customFormat="1" ht="15"/>
    <row r="149" s="20" customFormat="1" ht="15"/>
    <row r="150" s="20" customFormat="1" ht="15"/>
    <row r="151" s="20" customFormat="1" ht="15"/>
    <row r="152" s="20" customFormat="1" ht="15"/>
    <row r="153" s="20" customFormat="1" ht="15"/>
    <row r="154" s="20" customFormat="1" ht="15"/>
    <row r="155" s="20" customFormat="1" ht="15"/>
    <row r="156" s="20" customFormat="1" ht="15"/>
    <row r="157" s="20" customFormat="1" ht="15"/>
    <row r="158" s="20" customFormat="1" ht="15"/>
    <row r="159" s="20" customFormat="1" ht="15"/>
    <row r="160" s="20" customFormat="1" ht="15"/>
    <row r="161" s="20" customFormat="1" ht="15"/>
    <row r="162" s="20" customFormat="1" ht="15"/>
    <row r="163" s="20" customFormat="1" ht="15"/>
    <row r="164" s="20" customFormat="1" ht="15"/>
    <row r="165" s="20" customFormat="1" ht="15"/>
    <row r="166" s="20" customFormat="1" ht="15"/>
    <row r="167" s="20" customFormat="1" ht="15"/>
    <row r="168" s="20" customFormat="1" ht="15"/>
    <row r="169" s="20" customFormat="1" ht="15"/>
    <row r="170" s="20" customFormat="1" ht="15"/>
    <row r="171" s="20" customFormat="1" ht="15"/>
    <row r="172" s="20" customFormat="1" ht="15"/>
    <row r="173" s="20" customFormat="1" ht="15"/>
    <row r="174" s="20" customFormat="1" ht="15"/>
    <row r="175" s="20" customFormat="1" ht="15"/>
    <row r="176" s="20" customFormat="1" ht="15"/>
    <row r="177" s="20" customFormat="1" ht="15"/>
    <row r="178" s="20" customFormat="1" ht="15"/>
    <row r="179" s="20" customFormat="1" ht="15"/>
    <row r="180" s="20" customFormat="1" ht="15"/>
    <row r="181" s="20" customFormat="1" ht="15"/>
    <row r="182" s="20" customFormat="1" ht="15"/>
    <row r="183" s="20" customFormat="1" ht="15"/>
    <row r="184" s="20" customFormat="1" ht="15"/>
    <row r="185" s="20" customFormat="1" ht="15"/>
    <row r="186" s="20" customFormat="1" ht="15"/>
    <row r="187" s="20" customFormat="1" ht="15"/>
    <row r="188" s="20" customFormat="1" ht="15"/>
    <row r="189" s="20" customFormat="1" ht="15"/>
    <row r="190" s="20" customFormat="1" ht="15"/>
    <row r="191" s="20" customFormat="1" ht="15"/>
    <row r="192" s="20" customFormat="1" ht="15"/>
    <row r="193" s="20" customFormat="1" ht="15"/>
    <row r="194" s="20" customFormat="1" ht="15"/>
    <row r="195" s="20" customFormat="1" ht="15"/>
    <row r="196" s="20" customFormat="1" ht="15"/>
    <row r="197" s="20" customFormat="1" ht="15"/>
    <row r="198" s="20" customFormat="1" ht="15"/>
    <row r="199" s="20" customFormat="1" ht="15"/>
    <row r="200" s="20" customFormat="1" ht="15"/>
    <row r="201" s="20" customFormat="1" ht="15"/>
    <row r="202" s="20" customFormat="1" ht="15"/>
    <row r="203" s="20" customFormat="1" ht="15"/>
    <row r="204" s="20" customFormat="1" ht="15"/>
    <row r="205" s="20" customFormat="1" ht="15"/>
    <row r="206" s="20" customFormat="1" ht="15"/>
    <row r="207" s="20" customFormat="1" ht="15"/>
    <row r="208" s="20" customFormat="1" ht="15"/>
    <row r="209" s="20" customFormat="1" ht="15"/>
    <row r="210" s="20" customFormat="1" ht="15"/>
    <row r="211" s="20" customFormat="1" ht="15"/>
    <row r="212" s="20" customFormat="1" ht="15"/>
    <row r="213" s="20" customFormat="1" ht="15"/>
    <row r="214" s="20" customFormat="1" ht="15"/>
    <row r="215" s="20" customFormat="1" ht="15"/>
    <row r="216" s="20" customFormat="1" ht="15"/>
    <row r="217" s="20" customFormat="1" ht="15"/>
    <row r="218" s="20" customFormat="1" ht="15"/>
    <row r="219" s="20" customFormat="1" ht="15"/>
    <row r="220" s="20" customFormat="1" ht="15"/>
    <row r="221" s="20" customFormat="1" ht="15"/>
    <row r="222" s="20" customFormat="1" ht="15"/>
    <row r="223" s="20" customFormat="1" ht="15"/>
    <row r="224" s="20" customFormat="1" ht="15"/>
    <row r="225" s="20" customFormat="1" ht="15"/>
    <row r="226" s="20" customFormat="1" ht="15"/>
    <row r="227" s="20" customFormat="1" ht="15"/>
    <row r="228" s="20" customFormat="1" ht="15"/>
    <row r="229" s="20" customFormat="1" ht="15"/>
    <row r="230" s="20" customFormat="1" ht="15"/>
    <row r="231" s="20" customFormat="1" ht="15"/>
    <row r="232" s="20" customFormat="1" ht="15"/>
    <row r="233" s="20" customFormat="1" ht="15"/>
    <row r="234" s="20" customFormat="1" ht="15"/>
    <row r="235" s="20" customFormat="1" ht="15"/>
    <row r="236" s="20" customFormat="1" ht="15"/>
    <row r="237" s="20" customFormat="1" ht="15"/>
    <row r="238" s="20" customFormat="1" ht="15"/>
    <row r="239" s="20" customFormat="1" ht="15"/>
    <row r="240" s="20" customFormat="1" ht="15"/>
    <row r="241" s="20" customFormat="1" ht="15"/>
    <row r="242" s="20" customFormat="1" ht="15"/>
    <row r="243" s="20" customFormat="1" ht="15"/>
    <row r="244" s="20" customFormat="1" ht="15"/>
    <row r="245" s="20" customFormat="1" ht="15"/>
    <row r="246" s="20" customFormat="1" ht="15"/>
    <row r="247" s="20" customFormat="1" ht="15"/>
    <row r="248" s="20" customFormat="1" ht="15"/>
    <row r="249" s="20" customFormat="1" ht="15"/>
    <row r="250" s="20" customFormat="1" ht="15"/>
    <row r="251" s="20" customFormat="1" ht="15"/>
    <row r="252" s="20" customFormat="1" ht="15"/>
    <row r="253" s="20" customFormat="1" ht="15"/>
    <row r="254" s="20" customFormat="1" ht="15"/>
    <row r="255" s="20" customFormat="1" ht="15"/>
    <row r="256" s="20" customFormat="1" ht="15"/>
  </sheetData>
  <sheetProtection/>
  <mergeCells count="1">
    <mergeCell ref="A2:F2"/>
  </mergeCells>
  <printOptions horizontalCentered="1"/>
  <pageMargins left="0.6298611111111111" right="0.39305555555555555" top="0.9798611111111111" bottom="0.9798611111111111" header="0.5076388888888889" footer="0.5076388888888889"/>
  <pageSetup firstPageNumber="69" useFirstPageNumber="1" horizontalDpi="600" verticalDpi="600" orientation="landscape" paperSize="9"/>
  <headerFooter scaleWithDoc="0" alignWithMargins="0">
    <oddFooter>&amp;C&amp;"宋体"&amp;12第 &amp;P 页</oddFooter>
  </headerFooter>
</worksheet>
</file>

<file path=xl/worksheets/sheet18.xml><?xml version="1.0" encoding="utf-8"?>
<worksheet xmlns="http://schemas.openxmlformats.org/spreadsheetml/2006/main" xmlns:r="http://schemas.openxmlformats.org/officeDocument/2006/relationships">
  <dimension ref="A1:F8"/>
  <sheetViews>
    <sheetView showZeros="0" zoomScaleSheetLayoutView="100" workbookViewId="0" topLeftCell="A1">
      <selection activeCell="J20" sqref="J20"/>
    </sheetView>
  </sheetViews>
  <sheetFormatPr defaultColWidth="7.75390625" defaultRowHeight="14.25"/>
  <cols>
    <col min="1" max="1" width="23.125" style="12" bestFit="1" customWidth="1"/>
    <col min="2" max="4" width="21.375" style="12" customWidth="1"/>
    <col min="5" max="5" width="15.25390625" style="12" customWidth="1"/>
    <col min="6" max="9" width="7.75390625" style="12" customWidth="1"/>
    <col min="10" max="10" width="34.625" style="12" customWidth="1"/>
    <col min="11" max="19" width="7.75390625" style="12" customWidth="1"/>
    <col min="20" max="20" width="17.25390625" style="12" customWidth="1"/>
    <col min="21" max="16384" width="7.75390625" style="12" customWidth="1"/>
  </cols>
  <sheetData>
    <row r="1" spans="1:5" ht="21.75" customHeight="1">
      <c r="A1" s="3" t="s">
        <v>3447</v>
      </c>
      <c r="B1" s="3"/>
      <c r="C1" s="3"/>
      <c r="D1" s="3"/>
      <c r="E1" s="13"/>
    </row>
    <row r="2" spans="1:5" ht="35.25" customHeight="1">
      <c r="A2" s="4" t="s">
        <v>3448</v>
      </c>
      <c r="B2" s="4"/>
      <c r="C2" s="4"/>
      <c r="D2" s="4"/>
      <c r="E2" s="4"/>
    </row>
    <row r="3" spans="1:5" ht="21.75" customHeight="1">
      <c r="A3" s="14"/>
      <c r="B3" s="14"/>
      <c r="C3" s="14"/>
      <c r="D3" s="14"/>
      <c r="E3" s="5" t="s">
        <v>63</v>
      </c>
    </row>
    <row r="4" spans="1:6" ht="37.5" customHeight="1">
      <c r="A4" s="15" t="s">
        <v>30</v>
      </c>
      <c r="B4" s="16" t="s">
        <v>2471</v>
      </c>
      <c r="C4" s="16" t="s">
        <v>3449</v>
      </c>
      <c r="D4" s="16" t="s">
        <v>3450</v>
      </c>
      <c r="E4" s="15" t="s">
        <v>65</v>
      </c>
      <c r="F4" s="17"/>
    </row>
    <row r="5" spans="1:5" ht="24.75" customHeight="1">
      <c r="A5" s="18" t="s">
        <v>3451</v>
      </c>
      <c r="B5" s="19">
        <f>C5+D5</f>
        <v>3275315</v>
      </c>
      <c r="C5" s="19">
        <v>1813315</v>
      </c>
      <c r="D5" s="19">
        <v>1462000</v>
      </c>
      <c r="E5" s="19"/>
    </row>
    <row r="6" spans="1:5" ht="24.75" customHeight="1">
      <c r="A6" s="18" t="s">
        <v>3452</v>
      </c>
      <c r="B6" s="19">
        <f aca="true" t="shared" si="0" ref="B5:B8">C6+D6</f>
        <v>1538211</v>
      </c>
      <c r="C6" s="19">
        <v>676911</v>
      </c>
      <c r="D6" s="19">
        <v>861300</v>
      </c>
      <c r="E6" s="19"/>
    </row>
    <row r="7" spans="1:5" ht="24.75" customHeight="1">
      <c r="A7" s="18" t="s">
        <v>3453</v>
      </c>
      <c r="B7" s="19">
        <f t="shared" si="0"/>
        <v>2994975</v>
      </c>
      <c r="C7" s="19">
        <v>1649377</v>
      </c>
      <c r="D7" s="19">
        <v>1345598</v>
      </c>
      <c r="E7" s="19"/>
    </row>
    <row r="8" spans="1:5" ht="24.75" customHeight="1">
      <c r="A8" s="18" t="s">
        <v>3452</v>
      </c>
      <c r="B8" s="19">
        <f t="shared" si="0"/>
        <v>1326769</v>
      </c>
      <c r="C8" s="19">
        <v>574043</v>
      </c>
      <c r="D8" s="19">
        <v>752726</v>
      </c>
      <c r="E8" s="19"/>
    </row>
  </sheetData>
  <sheetProtection/>
  <mergeCells count="1">
    <mergeCell ref="A2:E2"/>
  </mergeCells>
  <printOptions horizontalCentered="1"/>
  <pageMargins left="0.6298611111111111" right="0.39305555555555555" top="0.9798611111111111" bottom="0.9798611111111111" header="0.5076388888888889" footer="0.5076388888888889"/>
  <pageSetup firstPageNumber="70" useFirstPageNumber="1" horizontalDpi="600" verticalDpi="600" orientation="landscape" paperSize="9" scale="110"/>
  <headerFooter scaleWithDoc="0" alignWithMargins="0">
    <oddFooter>&amp;C&amp;"宋体"&amp;12第 &amp;P 页</oddFooter>
  </headerFooter>
</worksheet>
</file>

<file path=xl/worksheets/sheet19.xml><?xml version="1.0" encoding="utf-8"?>
<worksheet xmlns="http://schemas.openxmlformats.org/spreadsheetml/2006/main" xmlns:r="http://schemas.openxmlformats.org/officeDocument/2006/relationships">
  <dimension ref="A1:F25"/>
  <sheetViews>
    <sheetView zoomScaleSheetLayoutView="100" workbookViewId="0" topLeftCell="A1">
      <selection activeCell="G13" sqref="G13"/>
    </sheetView>
  </sheetViews>
  <sheetFormatPr defaultColWidth="8.00390625" defaultRowHeight="14.25"/>
  <cols>
    <col min="1" max="1" width="17.25390625" style="2" customWidth="1"/>
    <col min="2" max="2" width="19.00390625" style="2" customWidth="1"/>
    <col min="3" max="3" width="17.50390625" style="2" customWidth="1"/>
    <col min="4" max="4" width="18.25390625" style="2" customWidth="1"/>
    <col min="5" max="5" width="20.25390625" style="2" customWidth="1"/>
    <col min="6" max="6" width="16.375" style="2" customWidth="1"/>
    <col min="7" max="251" width="8.00390625" style="2" customWidth="1"/>
  </cols>
  <sheetData>
    <row r="1" ht="36.75" customHeight="1">
      <c r="A1" s="3" t="s">
        <v>3454</v>
      </c>
    </row>
    <row r="2" spans="1:6" s="1" customFormat="1" ht="24" customHeight="1">
      <c r="A2" s="4" t="s">
        <v>3455</v>
      </c>
      <c r="B2" s="4"/>
      <c r="C2" s="4"/>
      <c r="D2" s="4"/>
      <c r="E2" s="4"/>
      <c r="F2" s="4"/>
    </row>
    <row r="3" spans="1:6" s="2" customFormat="1" ht="24" customHeight="1">
      <c r="A3" s="4"/>
      <c r="B3" s="4"/>
      <c r="C3" s="4"/>
      <c r="D3" s="4"/>
      <c r="E3" s="4"/>
      <c r="F3" s="5" t="s">
        <v>63</v>
      </c>
    </row>
    <row r="4" spans="1:6" s="2" customFormat="1" ht="22.5" customHeight="1">
      <c r="A4" s="6" t="s">
        <v>3456</v>
      </c>
      <c r="B4" s="7" t="s">
        <v>2471</v>
      </c>
      <c r="C4" s="7" t="s">
        <v>3457</v>
      </c>
      <c r="D4" s="7" t="s">
        <v>3458</v>
      </c>
      <c r="E4" s="7" t="s">
        <v>3459</v>
      </c>
      <c r="F4" s="7" t="s">
        <v>3460</v>
      </c>
    </row>
    <row r="5" spans="1:6" s="2" customFormat="1" ht="30.75" customHeight="1">
      <c r="A5" s="8"/>
      <c r="B5" s="8"/>
      <c r="C5" s="8"/>
      <c r="D5" s="8"/>
      <c r="E5" s="8"/>
      <c r="F5" s="8"/>
    </row>
    <row r="6" spans="1:6" s="2" customFormat="1" ht="39.75" customHeight="1">
      <c r="A6" s="9" t="s">
        <v>3461</v>
      </c>
      <c r="B6" s="10">
        <v>2545</v>
      </c>
      <c r="C6" s="10">
        <v>4</v>
      </c>
      <c r="D6" s="10"/>
      <c r="E6" s="10">
        <v>1474</v>
      </c>
      <c r="F6" s="10">
        <v>1067</v>
      </c>
    </row>
    <row r="25" ht="15">
      <c r="F25" s="11"/>
    </row>
  </sheetData>
  <sheetProtection/>
  <mergeCells count="7">
    <mergeCell ref="A2:E2"/>
    <mergeCell ref="A4:A5"/>
    <mergeCell ref="B4:B5"/>
    <mergeCell ref="C4:C5"/>
    <mergeCell ref="D4:D5"/>
    <mergeCell ref="E4:E5"/>
    <mergeCell ref="F4:F5"/>
  </mergeCells>
  <printOptions/>
  <pageMargins left="0.75" right="0.75" top="1" bottom="1" header="0.5" footer="0.5"/>
  <pageSetup orientation="landscape" paperSize="9"/>
</worksheet>
</file>

<file path=xl/worksheets/sheet2.xml><?xml version="1.0" encoding="utf-8"?>
<worksheet xmlns="http://schemas.openxmlformats.org/spreadsheetml/2006/main" xmlns:r="http://schemas.openxmlformats.org/officeDocument/2006/relationships">
  <dimension ref="A1:A26"/>
  <sheetViews>
    <sheetView showGridLines="0" showZeros="0" tabSelected="1" view="pageBreakPreview" zoomScaleSheetLayoutView="100" workbookViewId="0" topLeftCell="A1">
      <selection activeCell="A10" sqref="A10"/>
    </sheetView>
  </sheetViews>
  <sheetFormatPr defaultColWidth="8.75390625" defaultRowHeight="14.25" customHeight="1"/>
  <cols>
    <col min="1" max="1" width="117.375" style="254" customWidth="1"/>
    <col min="2" max="32" width="9.00390625" style="254" customWidth="1"/>
    <col min="33" max="16384" width="8.75390625" style="254" customWidth="1"/>
  </cols>
  <sheetData>
    <row r="1" ht="48.75" customHeight="1">
      <c r="A1" s="298" t="s">
        <v>9</v>
      </c>
    </row>
    <row r="2" s="296" customFormat="1" ht="27.75" customHeight="1">
      <c r="A2" s="299" t="s">
        <v>10</v>
      </c>
    </row>
    <row r="3" s="296" customFormat="1" ht="27.75" customHeight="1">
      <c r="A3" s="299" t="s">
        <v>11</v>
      </c>
    </row>
    <row r="4" s="296" customFormat="1" ht="27.75" customHeight="1">
      <c r="A4" s="299" t="s">
        <v>12</v>
      </c>
    </row>
    <row r="5" s="296" customFormat="1" ht="27.75" customHeight="1">
      <c r="A5" s="299" t="s">
        <v>13</v>
      </c>
    </row>
    <row r="6" s="296" customFormat="1" ht="27.75" customHeight="1">
      <c r="A6" s="299" t="s">
        <v>14</v>
      </c>
    </row>
    <row r="7" s="296" customFormat="1" ht="27.75" customHeight="1">
      <c r="A7" s="299" t="s">
        <v>15</v>
      </c>
    </row>
    <row r="8" s="296" customFormat="1" ht="27.75" customHeight="1">
      <c r="A8" s="299" t="s">
        <v>16</v>
      </c>
    </row>
    <row r="9" s="296" customFormat="1" ht="27.75" customHeight="1">
      <c r="A9" s="299" t="s">
        <v>17</v>
      </c>
    </row>
    <row r="10" s="296" customFormat="1" ht="27.75" customHeight="1">
      <c r="A10" s="299" t="s">
        <v>18</v>
      </c>
    </row>
    <row r="11" s="296" customFormat="1" ht="27.75" customHeight="1">
      <c r="A11" s="299" t="s">
        <v>19</v>
      </c>
    </row>
    <row r="12" s="296" customFormat="1" ht="27.75" customHeight="1">
      <c r="A12" s="299" t="s">
        <v>20</v>
      </c>
    </row>
    <row r="13" s="296" customFormat="1" ht="27.75" customHeight="1">
      <c r="A13" s="299" t="s">
        <v>21</v>
      </c>
    </row>
    <row r="14" s="296" customFormat="1" ht="27.75" customHeight="1">
      <c r="A14" s="299" t="s">
        <v>22</v>
      </c>
    </row>
    <row r="15" s="296" customFormat="1" ht="27.75" customHeight="1">
      <c r="A15" s="299" t="s">
        <v>23</v>
      </c>
    </row>
    <row r="16" s="296" customFormat="1" ht="27.75" customHeight="1">
      <c r="A16" s="299" t="s">
        <v>24</v>
      </c>
    </row>
    <row r="17" s="296" customFormat="1" ht="27" customHeight="1">
      <c r="A17" s="299" t="s">
        <v>25</v>
      </c>
    </row>
    <row r="18" s="296" customFormat="1" ht="31.5" customHeight="1">
      <c r="A18" s="300" t="s">
        <v>26</v>
      </c>
    </row>
    <row r="19" s="296" customFormat="1" ht="67.5" customHeight="1">
      <c r="A19" s="301"/>
    </row>
    <row r="20" s="296" customFormat="1" ht="27.75" customHeight="1">
      <c r="A20" s="254"/>
    </row>
    <row r="21" s="296" customFormat="1" ht="27.75" customHeight="1">
      <c r="A21" s="254"/>
    </row>
    <row r="22" s="296" customFormat="1" ht="27.75" customHeight="1">
      <c r="A22" s="254"/>
    </row>
    <row r="23" s="296" customFormat="1" ht="27.75" customHeight="1">
      <c r="A23" s="254"/>
    </row>
    <row r="24" s="296" customFormat="1" ht="27.75" customHeight="1">
      <c r="A24" s="254"/>
    </row>
    <row r="25" s="296" customFormat="1" ht="27.75" customHeight="1">
      <c r="A25" s="254"/>
    </row>
    <row r="26" s="297" customFormat="1" ht="27.75" customHeight="1">
      <c r="A26" s="254"/>
    </row>
    <row r="27" ht="27.75" customHeight="1"/>
    <row r="28" ht="27.75" customHeight="1"/>
    <row r="29" ht="27.75" customHeight="1"/>
    <row r="30" ht="27.75" customHeight="1"/>
  </sheetData>
  <sheetProtection/>
  <printOptions horizontalCentered="1"/>
  <pageMargins left="0.07847222222222222" right="0.39305555555555555" top="0.9798611111111111" bottom="0.9798611111111111" header="0.5076388888888889" footer="0.5076388888888889"/>
  <pageSetup firstPageNumber="2" useFirstPageNumber="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D33"/>
  <sheetViews>
    <sheetView zoomScaleSheetLayoutView="100" workbookViewId="0" topLeftCell="A1">
      <selection activeCell="A4" sqref="A4:D4"/>
    </sheetView>
  </sheetViews>
  <sheetFormatPr defaultColWidth="8.00390625" defaultRowHeight="14.25"/>
  <cols>
    <col min="1" max="1" width="38.50390625" style="283" customWidth="1"/>
    <col min="2" max="4" width="14.375" style="283" customWidth="1"/>
    <col min="5" max="16384" width="8.00390625" style="283" customWidth="1"/>
  </cols>
  <sheetData>
    <row r="1" ht="12.75">
      <c r="A1" s="82" t="s">
        <v>27</v>
      </c>
    </row>
    <row r="2" spans="1:4" s="283" customFormat="1" ht="33" customHeight="1">
      <c r="A2" s="105" t="s">
        <v>28</v>
      </c>
      <c r="B2" s="294"/>
      <c r="C2" s="294"/>
      <c r="D2" s="294"/>
    </row>
    <row r="3" s="283" customFormat="1" ht="18.75" customHeight="1">
      <c r="D3" s="182" t="s">
        <v>29</v>
      </c>
    </row>
    <row r="4" spans="1:4" s="283" customFormat="1" ht="39" customHeight="1">
      <c r="A4" s="84" t="s">
        <v>30</v>
      </c>
      <c r="B4" s="84" t="s">
        <v>31</v>
      </c>
      <c r="C4" s="84" t="s">
        <v>32</v>
      </c>
      <c r="D4" s="84" t="s">
        <v>33</v>
      </c>
    </row>
    <row r="5" spans="1:4" s="283" customFormat="1" ht="14.25" customHeight="1">
      <c r="A5" s="91" t="s">
        <v>34</v>
      </c>
      <c r="B5" s="295">
        <v>619172</v>
      </c>
      <c r="C5" s="93">
        <f>SUM(C6:C21)</f>
        <v>680185</v>
      </c>
      <c r="D5" s="103">
        <f aca="true" t="shared" si="0" ref="D5:D7">C5/B5*100</f>
        <v>109.85396626462436</v>
      </c>
    </row>
    <row r="6" spans="1:4" s="283" customFormat="1" ht="14.25" customHeight="1">
      <c r="A6" s="91" t="s">
        <v>35</v>
      </c>
      <c r="B6" s="295">
        <v>255171</v>
      </c>
      <c r="C6" s="95">
        <v>282012</v>
      </c>
      <c r="D6" s="103">
        <f t="shared" si="0"/>
        <v>110.51882855026629</v>
      </c>
    </row>
    <row r="7" spans="1:4" s="283" customFormat="1" ht="14.25" customHeight="1">
      <c r="A7" s="91" t="s">
        <v>36</v>
      </c>
      <c r="B7" s="295">
        <v>88344</v>
      </c>
      <c r="C7" s="95">
        <v>96031</v>
      </c>
      <c r="D7" s="103">
        <f t="shared" si="0"/>
        <v>108.70121343837724</v>
      </c>
    </row>
    <row r="8" spans="1:4" s="283" customFormat="1" ht="14.25" customHeight="1">
      <c r="A8" s="91" t="s">
        <v>37</v>
      </c>
      <c r="B8" s="295">
        <v>0</v>
      </c>
      <c r="C8" s="95">
        <v>1300</v>
      </c>
      <c r="D8" s="103"/>
    </row>
    <row r="9" spans="1:4" s="283" customFormat="1" ht="14.25" customHeight="1">
      <c r="A9" s="91" t="s">
        <v>38</v>
      </c>
      <c r="B9" s="295">
        <v>12077</v>
      </c>
      <c r="C9" s="95">
        <v>17037</v>
      </c>
      <c r="D9" s="103">
        <f aca="true" t="shared" si="1" ref="D9:D18">C9/B9*100</f>
        <v>141.06980210317133</v>
      </c>
    </row>
    <row r="10" spans="1:4" s="283" customFormat="1" ht="14.25" customHeight="1">
      <c r="A10" s="91" t="s">
        <v>39</v>
      </c>
      <c r="B10" s="295">
        <v>106851</v>
      </c>
      <c r="C10" s="95">
        <v>115933</v>
      </c>
      <c r="D10" s="103">
        <f t="shared" si="1"/>
        <v>108.49968647930295</v>
      </c>
    </row>
    <row r="11" spans="1:4" s="283" customFormat="1" ht="14.25" customHeight="1">
      <c r="A11" s="91" t="s">
        <v>40</v>
      </c>
      <c r="B11" s="295">
        <v>26376</v>
      </c>
      <c r="C11" s="95">
        <v>30796</v>
      </c>
      <c r="D11" s="103">
        <f t="shared" si="1"/>
        <v>116.7576584774037</v>
      </c>
    </row>
    <row r="12" spans="1:4" s="283" customFormat="1" ht="14.25" customHeight="1">
      <c r="A12" s="91" t="s">
        <v>41</v>
      </c>
      <c r="B12" s="295">
        <v>20070</v>
      </c>
      <c r="C12" s="95">
        <v>20823</v>
      </c>
      <c r="D12" s="103">
        <f t="shared" si="1"/>
        <v>103.75186846038864</v>
      </c>
    </row>
    <row r="13" spans="1:4" s="283" customFormat="1" ht="14.25" customHeight="1">
      <c r="A13" s="91" t="s">
        <v>42</v>
      </c>
      <c r="B13" s="295">
        <v>15888</v>
      </c>
      <c r="C13" s="95">
        <v>17960</v>
      </c>
      <c r="D13" s="103">
        <f t="shared" si="1"/>
        <v>113.04128902316212</v>
      </c>
    </row>
    <row r="14" spans="1:4" s="283" customFormat="1" ht="14.25" customHeight="1">
      <c r="A14" s="91" t="s">
        <v>43</v>
      </c>
      <c r="B14" s="295">
        <v>12739</v>
      </c>
      <c r="C14" s="95">
        <v>13261</v>
      </c>
      <c r="D14" s="103">
        <f t="shared" si="1"/>
        <v>104.0976528769919</v>
      </c>
    </row>
    <row r="15" spans="1:4" s="283" customFormat="1" ht="14.25" customHeight="1">
      <c r="A15" s="91" t="s">
        <v>44</v>
      </c>
      <c r="B15" s="295">
        <v>14341</v>
      </c>
      <c r="C15" s="95">
        <v>15517</v>
      </c>
      <c r="D15" s="103">
        <f t="shared" si="1"/>
        <v>108.20026497454849</v>
      </c>
    </row>
    <row r="16" spans="1:4" s="283" customFormat="1" ht="14.25" customHeight="1">
      <c r="A16" s="91" t="s">
        <v>45</v>
      </c>
      <c r="B16" s="295">
        <v>13031</v>
      </c>
      <c r="C16" s="95">
        <v>13868</v>
      </c>
      <c r="D16" s="103">
        <f t="shared" si="1"/>
        <v>106.4231448085335</v>
      </c>
    </row>
    <row r="17" spans="1:4" s="283" customFormat="1" ht="14.25" customHeight="1">
      <c r="A17" s="91" t="s">
        <v>46</v>
      </c>
      <c r="B17" s="295">
        <v>17216</v>
      </c>
      <c r="C17" s="95">
        <v>15040</v>
      </c>
      <c r="D17" s="103">
        <f t="shared" si="1"/>
        <v>87.36059479553904</v>
      </c>
    </row>
    <row r="18" spans="1:4" s="283" customFormat="1" ht="14.25" customHeight="1">
      <c r="A18" s="91" t="s">
        <v>47</v>
      </c>
      <c r="B18" s="295">
        <v>23406</v>
      </c>
      <c r="C18" s="95">
        <v>25986</v>
      </c>
      <c r="D18" s="103">
        <f t="shared" si="1"/>
        <v>111.02281466290695</v>
      </c>
    </row>
    <row r="19" spans="1:4" s="283" customFormat="1" ht="14.25" customHeight="1">
      <c r="A19" s="91" t="s">
        <v>48</v>
      </c>
      <c r="B19" s="295">
        <v>0</v>
      </c>
      <c r="C19" s="95">
        <v>379</v>
      </c>
      <c r="D19" s="103"/>
    </row>
    <row r="20" spans="1:4" s="283" customFormat="1" ht="14.25" customHeight="1">
      <c r="A20" s="91" t="s">
        <v>49</v>
      </c>
      <c r="B20" s="295">
        <v>13172</v>
      </c>
      <c r="C20" s="95">
        <v>14242</v>
      </c>
      <c r="D20" s="103">
        <f aca="true" t="shared" si="2" ref="D20:D30">C20/B20*100</f>
        <v>108.123291831157</v>
      </c>
    </row>
    <row r="21" spans="1:4" s="283" customFormat="1" ht="14.25" customHeight="1">
      <c r="A21" s="91" t="s">
        <v>50</v>
      </c>
      <c r="B21" s="295">
        <v>490</v>
      </c>
      <c r="C21" s="95">
        <v>0</v>
      </c>
      <c r="D21" s="103">
        <f t="shared" si="2"/>
        <v>0</v>
      </c>
    </row>
    <row r="22" spans="1:4" s="283" customFormat="1" ht="14.25" customHeight="1">
      <c r="A22" s="91" t="s">
        <v>51</v>
      </c>
      <c r="B22" s="295">
        <v>325068</v>
      </c>
      <c r="C22" s="95">
        <f>SUM(C23:C30)</f>
        <v>311315</v>
      </c>
      <c r="D22" s="103">
        <f t="shared" si="2"/>
        <v>95.76919290733017</v>
      </c>
    </row>
    <row r="23" spans="1:4" s="283" customFormat="1" ht="14.25" customHeight="1">
      <c r="A23" s="91" t="s">
        <v>52</v>
      </c>
      <c r="B23" s="295">
        <v>71263</v>
      </c>
      <c r="C23" s="95">
        <v>68376</v>
      </c>
      <c r="D23" s="103">
        <f t="shared" si="2"/>
        <v>95.94880934005023</v>
      </c>
    </row>
    <row r="24" spans="1:4" s="283" customFormat="1" ht="14.25" customHeight="1">
      <c r="A24" s="91" t="s">
        <v>53</v>
      </c>
      <c r="B24" s="295">
        <v>77557</v>
      </c>
      <c r="C24" s="95">
        <v>79257</v>
      </c>
      <c r="D24" s="103">
        <f t="shared" si="2"/>
        <v>102.19193625333625</v>
      </c>
    </row>
    <row r="25" spans="1:4" s="283" customFormat="1" ht="14.25" customHeight="1">
      <c r="A25" s="91" t="s">
        <v>54</v>
      </c>
      <c r="B25" s="295">
        <v>34247</v>
      </c>
      <c r="C25" s="95">
        <v>30390</v>
      </c>
      <c r="D25" s="103">
        <f t="shared" si="2"/>
        <v>88.7376996525243</v>
      </c>
    </row>
    <row r="26" spans="1:4" s="283" customFormat="1" ht="14.25" customHeight="1">
      <c r="A26" s="91" t="s">
        <v>55</v>
      </c>
      <c r="B26" s="295">
        <v>607</v>
      </c>
      <c r="C26" s="95">
        <v>0</v>
      </c>
      <c r="D26" s="103">
        <f t="shared" si="2"/>
        <v>0</v>
      </c>
    </row>
    <row r="27" spans="1:4" s="283" customFormat="1" ht="14.25" customHeight="1">
      <c r="A27" s="91" t="s">
        <v>56</v>
      </c>
      <c r="B27" s="295">
        <v>102970</v>
      </c>
      <c r="C27" s="95">
        <v>111339</v>
      </c>
      <c r="D27" s="103">
        <f t="shared" si="2"/>
        <v>108.12760998349033</v>
      </c>
    </row>
    <row r="28" spans="1:4" s="283" customFormat="1" ht="14.25" customHeight="1">
      <c r="A28" s="91" t="s">
        <v>57</v>
      </c>
      <c r="B28" s="295">
        <v>14162</v>
      </c>
      <c r="C28" s="95">
        <v>4825</v>
      </c>
      <c r="D28" s="103">
        <f t="shared" si="2"/>
        <v>34.07004660358706</v>
      </c>
    </row>
    <row r="29" spans="1:4" s="283" customFormat="1" ht="14.25" customHeight="1">
      <c r="A29" s="91" t="s">
        <v>58</v>
      </c>
      <c r="B29" s="295">
        <v>8072</v>
      </c>
      <c r="C29" s="95">
        <v>8002</v>
      </c>
      <c r="D29" s="103">
        <f t="shared" si="2"/>
        <v>99.13280475718534</v>
      </c>
    </row>
    <row r="30" spans="1:4" s="283" customFormat="1" ht="14.25" customHeight="1">
      <c r="A30" s="91" t="s">
        <v>59</v>
      </c>
      <c r="B30" s="295">
        <v>16190</v>
      </c>
      <c r="C30" s="95">
        <v>9126</v>
      </c>
      <c r="D30" s="103">
        <f t="shared" si="2"/>
        <v>56.3681284743669</v>
      </c>
    </row>
    <row r="31" spans="1:4" s="283" customFormat="1" ht="14.25" customHeight="1">
      <c r="A31" s="91" t="s">
        <v>5</v>
      </c>
      <c r="B31" s="186"/>
      <c r="C31" s="184"/>
      <c r="D31" s="103"/>
    </row>
    <row r="32" spans="1:4" s="283" customFormat="1" ht="14.25" customHeight="1">
      <c r="A32" s="91" t="s">
        <v>5</v>
      </c>
      <c r="B32" s="186"/>
      <c r="C32" s="184"/>
      <c r="D32" s="103"/>
    </row>
    <row r="33" spans="1:4" s="283" customFormat="1" ht="14.25" customHeight="1">
      <c r="A33" s="85" t="s">
        <v>60</v>
      </c>
      <c r="B33" s="295">
        <v>457192</v>
      </c>
      <c r="C33" s="95">
        <f>C5+C22</f>
        <v>991500</v>
      </c>
      <c r="D33" s="103">
        <f>C33/B33*100</f>
        <v>216.86731176398538</v>
      </c>
    </row>
  </sheetData>
  <sheetProtection/>
  <mergeCells count="1">
    <mergeCell ref="A2:D2"/>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D1268"/>
  <sheetViews>
    <sheetView zoomScaleSheetLayoutView="100" workbookViewId="0" topLeftCell="A1">
      <selection activeCell="A4" sqref="A4:D4"/>
    </sheetView>
  </sheetViews>
  <sheetFormatPr defaultColWidth="8.00390625" defaultRowHeight="14.25"/>
  <cols>
    <col min="1" max="1" width="12.75390625" style="283" customWidth="1"/>
    <col min="2" max="2" width="41.625" style="283" customWidth="1"/>
    <col min="3" max="3" width="15.375" style="283" customWidth="1"/>
    <col min="4" max="4" width="23.00390625" style="283" customWidth="1"/>
    <col min="5" max="16384" width="8.00390625" style="283" customWidth="1"/>
  </cols>
  <sheetData>
    <row r="1" ht="12.75">
      <c r="A1" s="82" t="s">
        <v>61</v>
      </c>
    </row>
    <row r="2" spans="1:4" s="283" customFormat="1" ht="33.75" customHeight="1">
      <c r="A2" s="105" t="s">
        <v>62</v>
      </c>
      <c r="B2" s="284"/>
      <c r="C2" s="284"/>
      <c r="D2" s="284"/>
    </row>
    <row r="3" s="283" customFormat="1" ht="21" customHeight="1">
      <c r="D3" s="182" t="s">
        <v>63</v>
      </c>
    </row>
    <row r="4" spans="1:4" s="283" customFormat="1" ht="28.5" customHeight="1">
      <c r="A4" s="285" t="s">
        <v>64</v>
      </c>
      <c r="B4" s="84" t="s">
        <v>30</v>
      </c>
      <c r="C4" s="84" t="s">
        <v>32</v>
      </c>
      <c r="D4" s="84" t="s">
        <v>65</v>
      </c>
    </row>
    <row r="5" spans="1:4" s="283" customFormat="1" ht="14.25" customHeight="1">
      <c r="A5" s="185" t="s">
        <v>66</v>
      </c>
      <c r="B5" s="91" t="s">
        <v>67</v>
      </c>
      <c r="C5" s="286">
        <v>353548</v>
      </c>
      <c r="D5" s="287"/>
    </row>
    <row r="6" spans="1:4" s="283" customFormat="1" ht="14.25" customHeight="1">
      <c r="A6" s="185" t="s">
        <v>68</v>
      </c>
      <c r="B6" s="91" t="s">
        <v>69</v>
      </c>
      <c r="C6" s="99">
        <v>7419</v>
      </c>
      <c r="D6" s="288"/>
    </row>
    <row r="7" spans="1:4" s="283" customFormat="1" ht="14.25" customHeight="1">
      <c r="A7" s="185" t="s">
        <v>70</v>
      </c>
      <c r="B7" s="91" t="s">
        <v>71</v>
      </c>
      <c r="C7" s="99">
        <v>5303</v>
      </c>
      <c r="D7" s="288"/>
    </row>
    <row r="8" spans="1:4" s="283" customFormat="1" ht="14.25" customHeight="1">
      <c r="A8" s="185" t="s">
        <v>72</v>
      </c>
      <c r="B8" s="91" t="s">
        <v>73</v>
      </c>
      <c r="C8" s="99">
        <v>499</v>
      </c>
      <c r="D8" s="288"/>
    </row>
    <row r="9" spans="1:4" s="283" customFormat="1" ht="14.25" customHeight="1">
      <c r="A9" s="185" t="s">
        <v>74</v>
      </c>
      <c r="B9" s="91" t="s">
        <v>75</v>
      </c>
      <c r="C9" s="99">
        <v>36</v>
      </c>
      <c r="D9" s="288"/>
    </row>
    <row r="10" spans="1:4" s="283" customFormat="1" ht="14.25" customHeight="1">
      <c r="A10" s="185" t="s">
        <v>76</v>
      </c>
      <c r="B10" s="91" t="s">
        <v>77</v>
      </c>
      <c r="C10" s="99">
        <v>327</v>
      </c>
      <c r="D10" s="288"/>
    </row>
    <row r="11" spans="1:4" s="283" customFormat="1" ht="14.25" customHeight="1">
      <c r="A11" s="185" t="s">
        <v>78</v>
      </c>
      <c r="B11" s="91" t="s">
        <v>79</v>
      </c>
      <c r="C11" s="99">
        <v>80</v>
      </c>
      <c r="D11" s="288"/>
    </row>
    <row r="12" spans="1:4" s="283" customFormat="1" ht="14.25" customHeight="1">
      <c r="A12" s="185" t="s">
        <v>80</v>
      </c>
      <c r="B12" s="91" t="s">
        <v>81</v>
      </c>
      <c r="C12" s="99">
        <v>30</v>
      </c>
      <c r="D12" s="288"/>
    </row>
    <row r="13" spans="1:4" s="283" customFormat="1" ht="14.25" customHeight="1">
      <c r="A13" s="185" t="s">
        <v>82</v>
      </c>
      <c r="B13" s="91" t="s">
        <v>83</v>
      </c>
      <c r="C13" s="99">
        <v>73</v>
      </c>
      <c r="D13" s="288"/>
    </row>
    <row r="14" spans="1:4" s="283" customFormat="1" ht="14.25" customHeight="1">
      <c r="A14" s="185" t="s">
        <v>84</v>
      </c>
      <c r="B14" s="91" t="s">
        <v>85</v>
      </c>
      <c r="C14" s="99">
        <v>223</v>
      </c>
      <c r="D14" s="288"/>
    </row>
    <row r="15" spans="1:4" s="283" customFormat="1" ht="14.25" customHeight="1">
      <c r="A15" s="185" t="s">
        <v>86</v>
      </c>
      <c r="B15" s="91" t="s">
        <v>87</v>
      </c>
      <c r="C15" s="99">
        <v>0</v>
      </c>
      <c r="D15" s="288"/>
    </row>
    <row r="16" spans="1:4" s="283" customFormat="1" ht="14.25" customHeight="1">
      <c r="A16" s="185" t="s">
        <v>88</v>
      </c>
      <c r="B16" s="91" t="s">
        <v>89</v>
      </c>
      <c r="C16" s="99">
        <v>210</v>
      </c>
      <c r="D16" s="288"/>
    </row>
    <row r="17" spans="1:4" s="283" customFormat="1" ht="14.25" customHeight="1">
      <c r="A17" s="185" t="s">
        <v>90</v>
      </c>
      <c r="B17" s="289" t="s">
        <v>91</v>
      </c>
      <c r="C17" s="290">
        <v>638</v>
      </c>
      <c r="D17" s="288"/>
    </row>
    <row r="18" spans="1:4" s="283" customFormat="1" ht="14.25" customHeight="1">
      <c r="A18" s="185" t="s">
        <v>92</v>
      </c>
      <c r="B18" s="91" t="s">
        <v>93</v>
      </c>
      <c r="C18" s="99">
        <v>4810</v>
      </c>
      <c r="D18" s="288"/>
    </row>
    <row r="19" spans="1:4" s="283" customFormat="1" ht="14.25" customHeight="1">
      <c r="A19" s="185" t="s">
        <v>94</v>
      </c>
      <c r="B19" s="91" t="s">
        <v>71</v>
      </c>
      <c r="C19" s="99">
        <v>3569</v>
      </c>
      <c r="D19" s="288"/>
    </row>
    <row r="20" spans="1:4" s="283" customFormat="1" ht="14.25" customHeight="1">
      <c r="A20" s="185" t="s">
        <v>95</v>
      </c>
      <c r="B20" s="91" t="s">
        <v>73</v>
      </c>
      <c r="C20" s="99">
        <v>440</v>
      </c>
      <c r="D20" s="288"/>
    </row>
    <row r="21" spans="1:4" s="283" customFormat="1" ht="14.25" customHeight="1">
      <c r="A21" s="185" t="s">
        <v>96</v>
      </c>
      <c r="B21" s="91" t="s">
        <v>75</v>
      </c>
      <c r="C21" s="99">
        <v>24</v>
      </c>
      <c r="D21" s="288"/>
    </row>
    <row r="22" spans="1:4" s="283" customFormat="1" ht="14.25" customHeight="1">
      <c r="A22" s="185" t="s">
        <v>97</v>
      </c>
      <c r="B22" s="91" t="s">
        <v>98</v>
      </c>
      <c r="C22" s="99">
        <v>227</v>
      </c>
      <c r="D22" s="288"/>
    </row>
    <row r="23" spans="1:4" s="283" customFormat="1" ht="14.25" customHeight="1">
      <c r="A23" s="185" t="s">
        <v>99</v>
      </c>
      <c r="B23" s="91" t="s">
        <v>100</v>
      </c>
      <c r="C23" s="99">
        <v>155</v>
      </c>
      <c r="D23" s="288"/>
    </row>
    <row r="24" spans="1:4" s="283" customFormat="1" ht="14.25" customHeight="1">
      <c r="A24" s="185" t="s">
        <v>101</v>
      </c>
      <c r="B24" s="91" t="s">
        <v>102</v>
      </c>
      <c r="C24" s="99">
        <v>90</v>
      </c>
      <c r="D24" s="288"/>
    </row>
    <row r="25" spans="1:4" s="283" customFormat="1" ht="14.25" customHeight="1">
      <c r="A25" s="185" t="s">
        <v>103</v>
      </c>
      <c r="B25" s="91" t="s">
        <v>89</v>
      </c>
      <c r="C25" s="99">
        <v>212</v>
      </c>
      <c r="D25" s="288"/>
    </row>
    <row r="26" spans="1:4" s="283" customFormat="1" ht="14.25" customHeight="1">
      <c r="A26" s="185" t="s">
        <v>104</v>
      </c>
      <c r="B26" s="91" t="s">
        <v>105</v>
      </c>
      <c r="C26" s="99">
        <v>93</v>
      </c>
      <c r="D26" s="288"/>
    </row>
    <row r="27" spans="1:4" s="283" customFormat="1" ht="14.25" customHeight="1">
      <c r="A27" s="185" t="s">
        <v>106</v>
      </c>
      <c r="B27" s="91" t="s">
        <v>107</v>
      </c>
      <c r="C27" s="99">
        <v>154484</v>
      </c>
      <c r="D27" s="288"/>
    </row>
    <row r="28" spans="1:4" s="283" customFormat="1" ht="14.25" customHeight="1">
      <c r="A28" s="185" t="s">
        <v>108</v>
      </c>
      <c r="B28" s="91" t="s">
        <v>71</v>
      </c>
      <c r="C28" s="99">
        <v>90475</v>
      </c>
      <c r="D28" s="288"/>
    </row>
    <row r="29" spans="1:4" s="283" customFormat="1" ht="14.25" customHeight="1">
      <c r="A29" s="185" t="s">
        <v>109</v>
      </c>
      <c r="B29" s="91" t="s">
        <v>73</v>
      </c>
      <c r="C29" s="99">
        <v>10537</v>
      </c>
      <c r="D29" s="288"/>
    </row>
    <row r="30" spans="1:4" s="283" customFormat="1" ht="14.25" customHeight="1">
      <c r="A30" s="185" t="s">
        <v>110</v>
      </c>
      <c r="B30" s="91" t="s">
        <v>75</v>
      </c>
      <c r="C30" s="99">
        <v>10500</v>
      </c>
      <c r="D30" s="288"/>
    </row>
    <row r="31" spans="1:4" s="283" customFormat="1" ht="14.25" customHeight="1">
      <c r="A31" s="185" t="s">
        <v>111</v>
      </c>
      <c r="B31" s="91" t="s">
        <v>112</v>
      </c>
      <c r="C31" s="99">
        <v>0</v>
      </c>
      <c r="D31" s="288"/>
    </row>
    <row r="32" spans="1:4" s="283" customFormat="1" ht="14.25" customHeight="1">
      <c r="A32" s="185" t="s">
        <v>113</v>
      </c>
      <c r="B32" s="91" t="s">
        <v>114</v>
      </c>
      <c r="C32" s="99">
        <v>676</v>
      </c>
      <c r="D32" s="288"/>
    </row>
    <row r="33" spans="1:4" s="283" customFormat="1" ht="14.25" customHeight="1">
      <c r="A33" s="185" t="s">
        <v>115</v>
      </c>
      <c r="B33" s="91" t="s">
        <v>116</v>
      </c>
      <c r="C33" s="99">
        <v>1906</v>
      </c>
      <c r="D33" s="288"/>
    </row>
    <row r="34" spans="1:4" s="283" customFormat="1" ht="14.25" customHeight="1">
      <c r="A34" s="185" t="s">
        <v>117</v>
      </c>
      <c r="B34" s="91" t="s">
        <v>118</v>
      </c>
      <c r="C34" s="99">
        <v>2252</v>
      </c>
      <c r="D34" s="288"/>
    </row>
    <row r="35" spans="1:4" s="283" customFormat="1" ht="14.25" customHeight="1">
      <c r="A35" s="185" t="s">
        <v>119</v>
      </c>
      <c r="B35" s="91" t="s">
        <v>120</v>
      </c>
      <c r="C35" s="99">
        <v>0</v>
      </c>
      <c r="D35" s="288"/>
    </row>
    <row r="36" spans="1:4" s="283" customFormat="1" ht="14.25" customHeight="1">
      <c r="A36" s="185" t="s">
        <v>121</v>
      </c>
      <c r="B36" s="91" t="s">
        <v>89</v>
      </c>
      <c r="C36" s="99">
        <v>22680</v>
      </c>
      <c r="D36" s="288"/>
    </row>
    <row r="37" spans="1:4" s="283" customFormat="1" ht="14.25" customHeight="1">
      <c r="A37" s="185" t="s">
        <v>122</v>
      </c>
      <c r="B37" s="91" t="s">
        <v>123</v>
      </c>
      <c r="C37" s="99">
        <v>15458</v>
      </c>
      <c r="D37" s="288"/>
    </row>
    <row r="38" spans="1:4" s="283" customFormat="1" ht="14.25" customHeight="1">
      <c r="A38" s="185" t="s">
        <v>124</v>
      </c>
      <c r="B38" s="91" t="s">
        <v>125</v>
      </c>
      <c r="C38" s="99">
        <v>13020</v>
      </c>
      <c r="D38" s="288"/>
    </row>
    <row r="39" spans="1:4" s="283" customFormat="1" ht="14.25" customHeight="1">
      <c r="A39" s="185" t="s">
        <v>126</v>
      </c>
      <c r="B39" s="91" t="s">
        <v>71</v>
      </c>
      <c r="C39" s="99">
        <v>4730</v>
      </c>
      <c r="D39" s="288"/>
    </row>
    <row r="40" spans="1:4" s="283" customFormat="1" ht="14.25" customHeight="1">
      <c r="A40" s="185" t="s">
        <v>127</v>
      </c>
      <c r="B40" s="91" t="s">
        <v>73</v>
      </c>
      <c r="C40" s="99">
        <v>187</v>
      </c>
      <c r="D40" s="288"/>
    </row>
    <row r="41" spans="1:4" s="283" customFormat="1" ht="14.25" customHeight="1">
      <c r="A41" s="185" t="s">
        <v>128</v>
      </c>
      <c r="B41" s="91" t="s">
        <v>75</v>
      </c>
      <c r="C41" s="99">
        <v>152</v>
      </c>
      <c r="D41" s="288"/>
    </row>
    <row r="42" spans="1:4" s="283" customFormat="1" ht="14.25" customHeight="1">
      <c r="A42" s="185" t="s">
        <v>129</v>
      </c>
      <c r="B42" s="91" t="s">
        <v>130</v>
      </c>
      <c r="C42" s="99">
        <v>0</v>
      </c>
      <c r="D42" s="288"/>
    </row>
    <row r="43" spans="1:4" s="283" customFormat="1" ht="14.25" customHeight="1">
      <c r="A43" s="185" t="s">
        <v>131</v>
      </c>
      <c r="B43" s="91" t="s">
        <v>132</v>
      </c>
      <c r="C43" s="99">
        <v>0</v>
      </c>
      <c r="D43" s="288"/>
    </row>
    <row r="44" spans="1:4" s="283" customFormat="1" ht="14.25" customHeight="1">
      <c r="A44" s="185" t="s">
        <v>133</v>
      </c>
      <c r="B44" s="91" t="s">
        <v>134</v>
      </c>
      <c r="C44" s="99">
        <v>20</v>
      </c>
      <c r="D44" s="288"/>
    </row>
    <row r="45" spans="1:4" s="283" customFormat="1" ht="14.25" customHeight="1">
      <c r="A45" s="185" t="s">
        <v>135</v>
      </c>
      <c r="B45" s="91" t="s">
        <v>136</v>
      </c>
      <c r="C45" s="99">
        <v>251</v>
      </c>
      <c r="D45" s="288"/>
    </row>
    <row r="46" spans="1:4" s="283" customFormat="1" ht="14.25" customHeight="1">
      <c r="A46" s="185" t="s">
        <v>137</v>
      </c>
      <c r="B46" s="91" t="s">
        <v>138</v>
      </c>
      <c r="C46" s="99">
        <v>203</v>
      </c>
      <c r="D46" s="288"/>
    </row>
    <row r="47" spans="1:4" s="283" customFormat="1" ht="14.25" customHeight="1">
      <c r="A47" s="185" t="s">
        <v>139</v>
      </c>
      <c r="B47" s="91" t="s">
        <v>89</v>
      </c>
      <c r="C47" s="99">
        <v>1506</v>
      </c>
      <c r="D47" s="288"/>
    </row>
    <row r="48" spans="1:4" s="283" customFormat="1" ht="14.25" customHeight="1">
      <c r="A48" s="185" t="s">
        <v>140</v>
      </c>
      <c r="B48" s="91" t="s">
        <v>141</v>
      </c>
      <c r="C48" s="99">
        <v>5971</v>
      </c>
      <c r="D48" s="288"/>
    </row>
    <row r="49" spans="1:4" s="283" customFormat="1" ht="14.25" customHeight="1">
      <c r="A49" s="185" t="s">
        <v>142</v>
      </c>
      <c r="B49" s="91" t="s">
        <v>143</v>
      </c>
      <c r="C49" s="99">
        <v>6481</v>
      </c>
      <c r="D49" s="288"/>
    </row>
    <row r="50" spans="1:4" s="283" customFormat="1" ht="14.25" customHeight="1">
      <c r="A50" s="185" t="s">
        <v>144</v>
      </c>
      <c r="B50" s="91" t="s">
        <v>71</v>
      </c>
      <c r="C50" s="99">
        <v>2633</v>
      </c>
      <c r="D50" s="288"/>
    </row>
    <row r="51" spans="1:4" s="283" customFormat="1" ht="14.25" customHeight="1">
      <c r="A51" s="185" t="s">
        <v>145</v>
      </c>
      <c r="B51" s="91" t="s">
        <v>73</v>
      </c>
      <c r="C51" s="99">
        <v>86</v>
      </c>
      <c r="D51" s="288"/>
    </row>
    <row r="52" spans="1:4" s="283" customFormat="1" ht="14.25" customHeight="1">
      <c r="A52" s="185" t="s">
        <v>146</v>
      </c>
      <c r="B52" s="91" t="s">
        <v>75</v>
      </c>
      <c r="C52" s="99">
        <v>0</v>
      </c>
      <c r="D52" s="288"/>
    </row>
    <row r="53" spans="1:4" s="283" customFormat="1" ht="14.25" customHeight="1">
      <c r="A53" s="185" t="s">
        <v>147</v>
      </c>
      <c r="B53" s="91" t="s">
        <v>148</v>
      </c>
      <c r="C53" s="99">
        <v>0</v>
      </c>
      <c r="D53" s="288"/>
    </row>
    <row r="54" spans="1:4" s="283" customFormat="1" ht="14.25" customHeight="1">
      <c r="A54" s="185" t="s">
        <v>149</v>
      </c>
      <c r="B54" s="91" t="s">
        <v>150</v>
      </c>
      <c r="C54" s="99">
        <v>130</v>
      </c>
      <c r="D54" s="288"/>
    </row>
    <row r="55" spans="1:4" s="283" customFormat="1" ht="14.25" customHeight="1">
      <c r="A55" s="185" t="s">
        <v>151</v>
      </c>
      <c r="B55" s="91" t="s">
        <v>152</v>
      </c>
      <c r="C55" s="99">
        <v>0</v>
      </c>
      <c r="D55" s="288"/>
    </row>
    <row r="56" spans="1:4" s="283" customFormat="1" ht="14.25" customHeight="1">
      <c r="A56" s="185" t="s">
        <v>153</v>
      </c>
      <c r="B56" s="91" t="s">
        <v>154</v>
      </c>
      <c r="C56" s="99">
        <v>1997</v>
      </c>
      <c r="D56" s="288"/>
    </row>
    <row r="57" spans="1:4" s="283" customFormat="1" ht="14.25" customHeight="1">
      <c r="A57" s="185" t="s">
        <v>155</v>
      </c>
      <c r="B57" s="91" t="s">
        <v>156</v>
      </c>
      <c r="C57" s="99">
        <v>229</v>
      </c>
      <c r="D57" s="288"/>
    </row>
    <row r="58" spans="1:4" s="283" customFormat="1" ht="14.25" customHeight="1">
      <c r="A58" s="185" t="s">
        <v>157</v>
      </c>
      <c r="B58" s="91" t="s">
        <v>89</v>
      </c>
      <c r="C58" s="99">
        <v>1321</v>
      </c>
      <c r="D58" s="288"/>
    </row>
    <row r="59" spans="1:4" s="283" customFormat="1" ht="14.25" customHeight="1">
      <c r="A59" s="185" t="s">
        <v>158</v>
      </c>
      <c r="B59" s="91" t="s">
        <v>159</v>
      </c>
      <c r="C59" s="99">
        <v>85</v>
      </c>
      <c r="D59" s="288"/>
    </row>
    <row r="60" spans="1:4" s="283" customFormat="1" ht="14.25" customHeight="1">
      <c r="A60" s="185" t="s">
        <v>160</v>
      </c>
      <c r="B60" s="91" t="s">
        <v>161</v>
      </c>
      <c r="C60" s="99">
        <v>23832</v>
      </c>
      <c r="D60" s="288"/>
    </row>
    <row r="61" spans="1:4" s="283" customFormat="1" ht="14.25" customHeight="1">
      <c r="A61" s="185" t="s">
        <v>162</v>
      </c>
      <c r="B61" s="91" t="s">
        <v>71</v>
      </c>
      <c r="C61" s="99">
        <v>7861</v>
      </c>
      <c r="D61" s="288"/>
    </row>
    <row r="62" spans="1:4" s="283" customFormat="1" ht="14.25" customHeight="1">
      <c r="A62" s="185" t="s">
        <v>163</v>
      </c>
      <c r="B62" s="91" t="s">
        <v>73</v>
      </c>
      <c r="C62" s="99">
        <v>2267</v>
      </c>
      <c r="D62" s="288"/>
    </row>
    <row r="63" spans="1:4" s="283" customFormat="1" ht="14.25" customHeight="1">
      <c r="A63" s="185" t="s">
        <v>164</v>
      </c>
      <c r="B63" s="91" t="s">
        <v>75</v>
      </c>
      <c r="C63" s="99">
        <v>140</v>
      </c>
      <c r="D63" s="288"/>
    </row>
    <row r="64" spans="1:4" s="283" customFormat="1" ht="14.25" customHeight="1">
      <c r="A64" s="185" t="s">
        <v>165</v>
      </c>
      <c r="B64" s="91" t="s">
        <v>166</v>
      </c>
      <c r="C64" s="99">
        <v>35</v>
      </c>
      <c r="D64" s="288"/>
    </row>
    <row r="65" spans="1:4" s="283" customFormat="1" ht="14.25" customHeight="1">
      <c r="A65" s="185" t="s">
        <v>167</v>
      </c>
      <c r="B65" s="91" t="s">
        <v>168</v>
      </c>
      <c r="C65" s="99">
        <v>548</v>
      </c>
      <c r="D65" s="288"/>
    </row>
    <row r="66" spans="1:4" s="283" customFormat="1" ht="14.25" customHeight="1">
      <c r="A66" s="185" t="s">
        <v>169</v>
      </c>
      <c r="B66" s="91" t="s">
        <v>170</v>
      </c>
      <c r="C66" s="99">
        <v>0</v>
      </c>
      <c r="D66" s="288"/>
    </row>
    <row r="67" spans="1:4" s="283" customFormat="1" ht="14.25" customHeight="1">
      <c r="A67" s="185" t="s">
        <v>171</v>
      </c>
      <c r="B67" s="91" t="s">
        <v>172</v>
      </c>
      <c r="C67" s="99">
        <v>1365</v>
      </c>
      <c r="D67" s="288"/>
    </row>
    <row r="68" spans="1:4" s="283" customFormat="1" ht="14.25" customHeight="1">
      <c r="A68" s="185" t="s">
        <v>173</v>
      </c>
      <c r="B68" s="91" t="s">
        <v>174</v>
      </c>
      <c r="C68" s="99">
        <v>1137</v>
      </c>
      <c r="D68" s="288"/>
    </row>
    <row r="69" spans="1:4" s="283" customFormat="1" ht="14.25" customHeight="1">
      <c r="A69" s="185" t="s">
        <v>175</v>
      </c>
      <c r="B69" s="91" t="s">
        <v>89</v>
      </c>
      <c r="C69" s="99">
        <v>2308</v>
      </c>
      <c r="D69" s="288"/>
    </row>
    <row r="70" spans="1:4" s="283" customFormat="1" ht="14.25" customHeight="1">
      <c r="A70" s="185" t="s">
        <v>176</v>
      </c>
      <c r="B70" s="91" t="s">
        <v>177</v>
      </c>
      <c r="C70" s="99">
        <v>8171</v>
      </c>
      <c r="D70" s="288"/>
    </row>
    <row r="71" spans="1:4" s="283" customFormat="1" ht="14.25" customHeight="1">
      <c r="A71" s="185" t="s">
        <v>178</v>
      </c>
      <c r="B71" s="91" t="s">
        <v>179</v>
      </c>
      <c r="C71" s="99">
        <v>15989</v>
      </c>
      <c r="D71" s="288"/>
    </row>
    <row r="72" spans="1:4" s="283" customFormat="1" ht="14.25" customHeight="1">
      <c r="A72" s="185" t="s">
        <v>180</v>
      </c>
      <c r="B72" s="91" t="s">
        <v>71</v>
      </c>
      <c r="C72" s="99">
        <v>10155</v>
      </c>
      <c r="D72" s="288"/>
    </row>
    <row r="73" spans="1:4" s="283" customFormat="1" ht="14.25" customHeight="1">
      <c r="A73" s="185" t="s">
        <v>181</v>
      </c>
      <c r="B73" s="91" t="s">
        <v>73</v>
      </c>
      <c r="C73" s="99">
        <v>1408</v>
      </c>
      <c r="D73" s="288"/>
    </row>
    <row r="74" spans="1:4" s="283" customFormat="1" ht="14.25" customHeight="1">
      <c r="A74" s="185" t="s">
        <v>182</v>
      </c>
      <c r="B74" s="91" t="s">
        <v>75</v>
      </c>
      <c r="C74" s="99">
        <v>0</v>
      </c>
      <c r="D74" s="288"/>
    </row>
    <row r="75" spans="1:4" s="283" customFormat="1" ht="14.25" customHeight="1">
      <c r="A75" s="185" t="s">
        <v>183</v>
      </c>
      <c r="B75" s="91" t="s">
        <v>172</v>
      </c>
      <c r="C75" s="99">
        <v>0</v>
      </c>
      <c r="D75" s="288"/>
    </row>
    <row r="76" spans="1:4" s="283" customFormat="1" ht="14.25" customHeight="1">
      <c r="A76" s="185" t="s">
        <v>184</v>
      </c>
      <c r="B76" s="91" t="s">
        <v>185</v>
      </c>
      <c r="C76" s="99">
        <v>0</v>
      </c>
      <c r="D76" s="288"/>
    </row>
    <row r="77" spans="1:4" s="283" customFormat="1" ht="14.25" customHeight="1">
      <c r="A77" s="185" t="s">
        <v>186</v>
      </c>
      <c r="B77" s="91" t="s">
        <v>89</v>
      </c>
      <c r="C77" s="99">
        <v>179</v>
      </c>
      <c r="D77" s="288"/>
    </row>
    <row r="78" spans="1:4" s="283" customFormat="1" ht="14.25" customHeight="1">
      <c r="A78" s="185" t="s">
        <v>187</v>
      </c>
      <c r="B78" s="91" t="s">
        <v>188</v>
      </c>
      <c r="C78" s="99">
        <v>4247</v>
      </c>
      <c r="D78" s="288"/>
    </row>
    <row r="79" spans="1:4" s="283" customFormat="1" ht="14.25" customHeight="1">
      <c r="A79" s="185" t="s">
        <v>189</v>
      </c>
      <c r="B79" s="91" t="s">
        <v>190</v>
      </c>
      <c r="C79" s="99">
        <v>6473</v>
      </c>
      <c r="D79" s="288"/>
    </row>
    <row r="80" spans="1:4" s="283" customFormat="1" ht="14.25" customHeight="1">
      <c r="A80" s="185" t="s">
        <v>191</v>
      </c>
      <c r="B80" s="91" t="s">
        <v>71</v>
      </c>
      <c r="C80" s="99">
        <v>3486</v>
      </c>
      <c r="D80" s="288"/>
    </row>
    <row r="81" spans="1:4" s="283" customFormat="1" ht="14.25" customHeight="1">
      <c r="A81" s="185" t="s">
        <v>192</v>
      </c>
      <c r="B81" s="91" t="s">
        <v>73</v>
      </c>
      <c r="C81" s="99">
        <v>145</v>
      </c>
      <c r="D81" s="288"/>
    </row>
    <row r="82" spans="1:4" s="283" customFormat="1" ht="14.25" customHeight="1">
      <c r="A82" s="185" t="s">
        <v>193</v>
      </c>
      <c r="B82" s="91" t="s">
        <v>75</v>
      </c>
      <c r="C82" s="99">
        <v>0</v>
      </c>
      <c r="D82" s="288"/>
    </row>
    <row r="83" spans="1:4" s="283" customFormat="1" ht="14.25" customHeight="1">
      <c r="A83" s="185" t="s">
        <v>194</v>
      </c>
      <c r="B83" s="91" t="s">
        <v>195</v>
      </c>
      <c r="C83" s="99">
        <v>1437</v>
      </c>
      <c r="D83" s="288"/>
    </row>
    <row r="84" spans="1:4" s="283" customFormat="1" ht="14.25" customHeight="1">
      <c r="A84" s="185" t="s">
        <v>196</v>
      </c>
      <c r="B84" s="91" t="s">
        <v>197</v>
      </c>
      <c r="C84" s="99">
        <v>0</v>
      </c>
      <c r="D84" s="288"/>
    </row>
    <row r="85" spans="1:4" s="283" customFormat="1" ht="14.25" customHeight="1">
      <c r="A85" s="185" t="s">
        <v>198</v>
      </c>
      <c r="B85" s="91" t="s">
        <v>172</v>
      </c>
      <c r="C85" s="99">
        <v>0</v>
      </c>
      <c r="D85" s="288"/>
    </row>
    <row r="86" spans="1:4" s="283" customFormat="1" ht="14.25" customHeight="1">
      <c r="A86" s="185" t="s">
        <v>199</v>
      </c>
      <c r="B86" s="91" t="s">
        <v>89</v>
      </c>
      <c r="C86" s="99">
        <v>613</v>
      </c>
      <c r="D86" s="288"/>
    </row>
    <row r="87" spans="1:4" s="283" customFormat="1" ht="14.25" customHeight="1">
      <c r="A87" s="185" t="s">
        <v>200</v>
      </c>
      <c r="B87" s="91" t="s">
        <v>201</v>
      </c>
      <c r="C87" s="99">
        <v>792</v>
      </c>
      <c r="D87" s="288"/>
    </row>
    <row r="88" spans="1:4" s="283" customFormat="1" ht="14.25" customHeight="1">
      <c r="A88" s="185" t="s">
        <v>202</v>
      </c>
      <c r="B88" s="91" t="s">
        <v>203</v>
      </c>
      <c r="C88" s="99">
        <v>0</v>
      </c>
      <c r="D88" s="288"/>
    </row>
    <row r="89" spans="1:4" s="283" customFormat="1" ht="14.25" customHeight="1">
      <c r="A89" s="185" t="s">
        <v>204</v>
      </c>
      <c r="B89" s="91" t="s">
        <v>71</v>
      </c>
      <c r="C89" s="99">
        <v>0</v>
      </c>
      <c r="D89" s="288"/>
    </row>
    <row r="90" spans="1:4" s="283" customFormat="1" ht="14.25" customHeight="1">
      <c r="A90" s="185" t="s">
        <v>205</v>
      </c>
      <c r="B90" s="91" t="s">
        <v>73</v>
      </c>
      <c r="C90" s="99">
        <v>0</v>
      </c>
      <c r="D90" s="288"/>
    </row>
    <row r="91" spans="1:4" s="283" customFormat="1" ht="14.25" customHeight="1">
      <c r="A91" s="185" t="s">
        <v>206</v>
      </c>
      <c r="B91" s="91" t="s">
        <v>75</v>
      </c>
      <c r="C91" s="99">
        <v>0</v>
      </c>
      <c r="D91" s="288"/>
    </row>
    <row r="92" spans="1:4" s="283" customFormat="1" ht="14.25" customHeight="1">
      <c r="A92" s="185" t="s">
        <v>207</v>
      </c>
      <c r="B92" s="91" t="s">
        <v>208</v>
      </c>
      <c r="C92" s="99">
        <v>0</v>
      </c>
      <c r="D92" s="288"/>
    </row>
    <row r="93" spans="1:4" s="283" customFormat="1" ht="14.25" customHeight="1">
      <c r="A93" s="185" t="s">
        <v>209</v>
      </c>
      <c r="B93" s="91" t="s">
        <v>210</v>
      </c>
      <c r="C93" s="99">
        <v>0</v>
      </c>
      <c r="D93" s="288"/>
    </row>
    <row r="94" spans="1:4" s="283" customFormat="1" ht="14.25" customHeight="1">
      <c r="A94" s="185" t="s">
        <v>211</v>
      </c>
      <c r="B94" s="91" t="s">
        <v>172</v>
      </c>
      <c r="C94" s="99">
        <v>0</v>
      </c>
      <c r="D94" s="288"/>
    </row>
    <row r="95" spans="1:4" s="283" customFormat="1" ht="14.25" customHeight="1">
      <c r="A95" s="185" t="s">
        <v>212</v>
      </c>
      <c r="B95" s="91" t="s">
        <v>213</v>
      </c>
      <c r="C95" s="99">
        <v>0</v>
      </c>
      <c r="D95" s="288"/>
    </row>
    <row r="96" spans="1:4" s="283" customFormat="1" ht="14.25" customHeight="1">
      <c r="A96" s="185" t="s">
        <v>214</v>
      </c>
      <c r="B96" s="91" t="s">
        <v>215</v>
      </c>
      <c r="C96" s="99">
        <v>0</v>
      </c>
      <c r="D96" s="288"/>
    </row>
    <row r="97" spans="1:4" s="283" customFormat="1" ht="14.25" customHeight="1">
      <c r="A97" s="185" t="s">
        <v>216</v>
      </c>
      <c r="B97" s="91" t="s">
        <v>217</v>
      </c>
      <c r="C97" s="99">
        <v>0</v>
      </c>
      <c r="D97" s="288"/>
    </row>
    <row r="98" spans="1:4" s="283" customFormat="1" ht="14.25" customHeight="1">
      <c r="A98" s="185" t="s">
        <v>218</v>
      </c>
      <c r="B98" s="91" t="s">
        <v>219</v>
      </c>
      <c r="C98" s="99">
        <v>0</v>
      </c>
      <c r="D98" s="288"/>
    </row>
    <row r="99" spans="1:4" s="283" customFormat="1" ht="14.25" customHeight="1">
      <c r="A99" s="185" t="s">
        <v>220</v>
      </c>
      <c r="B99" s="91" t="s">
        <v>89</v>
      </c>
      <c r="C99" s="99">
        <v>0</v>
      </c>
      <c r="D99" s="288"/>
    </row>
    <row r="100" spans="1:4" s="283" customFormat="1" ht="14.25" customHeight="1">
      <c r="A100" s="185" t="s">
        <v>221</v>
      </c>
      <c r="B100" s="91" t="s">
        <v>222</v>
      </c>
      <c r="C100" s="99">
        <v>0</v>
      </c>
      <c r="D100" s="288"/>
    </row>
    <row r="101" spans="1:4" s="283" customFormat="1" ht="14.25" customHeight="1">
      <c r="A101" s="185" t="s">
        <v>223</v>
      </c>
      <c r="B101" s="91" t="s">
        <v>224</v>
      </c>
      <c r="C101" s="99">
        <v>24526</v>
      </c>
      <c r="D101" s="288"/>
    </row>
    <row r="102" spans="1:4" s="283" customFormat="1" ht="14.25" customHeight="1">
      <c r="A102" s="185" t="s">
        <v>225</v>
      </c>
      <c r="B102" s="91" t="s">
        <v>71</v>
      </c>
      <c r="C102" s="99">
        <v>15445</v>
      </c>
      <c r="D102" s="288"/>
    </row>
    <row r="103" spans="1:4" s="283" customFormat="1" ht="14.25" customHeight="1">
      <c r="A103" s="185" t="s">
        <v>226</v>
      </c>
      <c r="B103" s="91" t="s">
        <v>73</v>
      </c>
      <c r="C103" s="99">
        <v>3549</v>
      </c>
      <c r="D103" s="288"/>
    </row>
    <row r="104" spans="1:4" s="283" customFormat="1" ht="14.25" customHeight="1">
      <c r="A104" s="185" t="s">
        <v>227</v>
      </c>
      <c r="B104" s="91" t="s">
        <v>75</v>
      </c>
      <c r="C104" s="99">
        <v>0</v>
      </c>
      <c r="D104" s="288"/>
    </row>
    <row r="105" spans="1:4" s="283" customFormat="1" ht="14.25" customHeight="1">
      <c r="A105" s="185" t="s">
        <v>228</v>
      </c>
      <c r="B105" s="91" t="s">
        <v>229</v>
      </c>
      <c r="C105" s="99">
        <v>265</v>
      </c>
      <c r="D105" s="288"/>
    </row>
    <row r="106" spans="1:4" s="283" customFormat="1" ht="14.25" customHeight="1">
      <c r="A106" s="185" t="s">
        <v>230</v>
      </c>
      <c r="B106" s="91" t="s">
        <v>231</v>
      </c>
      <c r="C106" s="99">
        <v>284</v>
      </c>
      <c r="D106" s="288"/>
    </row>
    <row r="107" spans="1:4" s="283" customFormat="1" ht="14.25" customHeight="1">
      <c r="A107" s="185" t="s">
        <v>232</v>
      </c>
      <c r="B107" s="91" t="s">
        <v>233</v>
      </c>
      <c r="C107" s="99">
        <v>241</v>
      </c>
      <c r="D107" s="288"/>
    </row>
    <row r="108" spans="1:4" s="283" customFormat="1" ht="14.25" customHeight="1">
      <c r="A108" s="185" t="s">
        <v>234</v>
      </c>
      <c r="B108" s="91" t="s">
        <v>89</v>
      </c>
      <c r="C108" s="99">
        <v>653</v>
      </c>
      <c r="D108" s="288"/>
    </row>
    <row r="109" spans="1:4" s="283" customFormat="1" ht="14.25" customHeight="1">
      <c r="A109" s="185" t="s">
        <v>235</v>
      </c>
      <c r="B109" s="91" t="s">
        <v>236</v>
      </c>
      <c r="C109" s="99">
        <v>4089</v>
      </c>
      <c r="D109" s="288"/>
    </row>
    <row r="110" spans="1:4" s="283" customFormat="1" ht="14.25" customHeight="1">
      <c r="A110" s="185" t="s">
        <v>237</v>
      </c>
      <c r="B110" s="91" t="s">
        <v>238</v>
      </c>
      <c r="C110" s="99">
        <v>13287</v>
      </c>
      <c r="D110" s="288"/>
    </row>
    <row r="111" spans="1:4" s="283" customFormat="1" ht="14.25" customHeight="1">
      <c r="A111" s="185" t="s">
        <v>239</v>
      </c>
      <c r="B111" s="91" t="s">
        <v>71</v>
      </c>
      <c r="C111" s="99">
        <v>2597</v>
      </c>
      <c r="D111" s="288"/>
    </row>
    <row r="112" spans="1:4" s="283" customFormat="1" ht="14.25" customHeight="1">
      <c r="A112" s="185" t="s">
        <v>240</v>
      </c>
      <c r="B112" s="91" t="s">
        <v>73</v>
      </c>
      <c r="C112" s="99">
        <v>135</v>
      </c>
      <c r="D112" s="288"/>
    </row>
    <row r="113" spans="1:4" s="283" customFormat="1" ht="14.25" customHeight="1">
      <c r="A113" s="185" t="s">
        <v>241</v>
      </c>
      <c r="B113" s="91" t="s">
        <v>75</v>
      </c>
      <c r="C113" s="99">
        <v>41</v>
      </c>
      <c r="D113" s="288"/>
    </row>
    <row r="114" spans="1:4" s="283" customFormat="1" ht="14.25" customHeight="1">
      <c r="A114" s="185" t="s">
        <v>242</v>
      </c>
      <c r="B114" s="91" t="s">
        <v>243</v>
      </c>
      <c r="C114" s="99">
        <v>0</v>
      </c>
      <c r="D114" s="288"/>
    </row>
    <row r="115" spans="1:4" s="283" customFormat="1" ht="14.25" customHeight="1">
      <c r="A115" s="185" t="s">
        <v>244</v>
      </c>
      <c r="B115" s="91" t="s">
        <v>245</v>
      </c>
      <c r="C115" s="99">
        <v>0</v>
      </c>
      <c r="D115" s="288"/>
    </row>
    <row r="116" spans="1:4" s="283" customFormat="1" ht="14.25" customHeight="1">
      <c r="A116" s="185" t="s">
        <v>246</v>
      </c>
      <c r="B116" s="91" t="s">
        <v>247</v>
      </c>
      <c r="C116" s="99">
        <v>0</v>
      </c>
      <c r="D116" s="288"/>
    </row>
    <row r="117" spans="1:4" s="283" customFormat="1" ht="14.25" customHeight="1">
      <c r="A117" s="185" t="s">
        <v>248</v>
      </c>
      <c r="B117" s="91" t="s">
        <v>249</v>
      </c>
      <c r="C117" s="99">
        <v>0</v>
      </c>
      <c r="D117" s="288"/>
    </row>
    <row r="118" spans="1:4" s="283" customFormat="1" ht="14.25" customHeight="1">
      <c r="A118" s="185" t="s">
        <v>250</v>
      </c>
      <c r="B118" s="91" t="s">
        <v>251</v>
      </c>
      <c r="C118" s="99">
        <v>6616</v>
      </c>
      <c r="D118" s="288"/>
    </row>
    <row r="119" spans="1:4" s="283" customFormat="1" ht="14.25" customHeight="1">
      <c r="A119" s="185" t="s">
        <v>252</v>
      </c>
      <c r="B119" s="91" t="s">
        <v>89</v>
      </c>
      <c r="C119" s="99">
        <v>928</v>
      </c>
      <c r="D119" s="288"/>
    </row>
    <row r="120" spans="1:4" s="283" customFormat="1" ht="14.25" customHeight="1">
      <c r="A120" s="185" t="s">
        <v>253</v>
      </c>
      <c r="B120" s="91" t="s">
        <v>254</v>
      </c>
      <c r="C120" s="99">
        <v>2970</v>
      </c>
      <c r="D120" s="288"/>
    </row>
    <row r="121" spans="1:4" s="283" customFormat="1" ht="14.25" customHeight="1">
      <c r="A121" s="185" t="s">
        <v>255</v>
      </c>
      <c r="B121" s="91" t="s">
        <v>256</v>
      </c>
      <c r="C121" s="99">
        <v>5</v>
      </c>
      <c r="D121" s="288"/>
    </row>
    <row r="122" spans="1:4" s="283" customFormat="1" ht="14.25" customHeight="1">
      <c r="A122" s="185" t="s">
        <v>257</v>
      </c>
      <c r="B122" s="91" t="s">
        <v>71</v>
      </c>
      <c r="C122" s="99">
        <v>0</v>
      </c>
      <c r="D122" s="288"/>
    </row>
    <row r="123" spans="1:4" s="283" customFormat="1" ht="14.25" customHeight="1">
      <c r="A123" s="185" t="s">
        <v>258</v>
      </c>
      <c r="B123" s="91" t="s">
        <v>73</v>
      </c>
      <c r="C123" s="99">
        <v>0</v>
      </c>
      <c r="D123" s="288"/>
    </row>
    <row r="124" spans="1:4" s="283" customFormat="1" ht="14.25" customHeight="1">
      <c r="A124" s="185" t="s">
        <v>259</v>
      </c>
      <c r="B124" s="91" t="s">
        <v>75</v>
      </c>
      <c r="C124" s="99">
        <v>0</v>
      </c>
      <c r="D124" s="288"/>
    </row>
    <row r="125" spans="1:4" s="283" customFormat="1" ht="14.25" customHeight="1">
      <c r="A125" s="185" t="s">
        <v>260</v>
      </c>
      <c r="B125" s="91" t="s">
        <v>261</v>
      </c>
      <c r="C125" s="99">
        <v>0</v>
      </c>
      <c r="D125" s="288"/>
    </row>
    <row r="126" spans="1:4" s="283" customFormat="1" ht="14.25" customHeight="1">
      <c r="A126" s="185" t="s">
        <v>262</v>
      </c>
      <c r="B126" s="91" t="s">
        <v>263</v>
      </c>
      <c r="C126" s="99">
        <v>0</v>
      </c>
      <c r="D126" s="288"/>
    </row>
    <row r="127" spans="1:4" s="283" customFormat="1" ht="14.25" customHeight="1">
      <c r="A127" s="185" t="s">
        <v>264</v>
      </c>
      <c r="B127" s="91" t="s">
        <v>265</v>
      </c>
      <c r="C127" s="99">
        <v>0</v>
      </c>
      <c r="D127" s="288"/>
    </row>
    <row r="128" spans="1:4" s="283" customFormat="1" ht="14.25" customHeight="1">
      <c r="A128" s="185" t="s">
        <v>266</v>
      </c>
      <c r="B128" s="91" t="s">
        <v>267</v>
      </c>
      <c r="C128" s="99">
        <v>5</v>
      </c>
      <c r="D128" s="288"/>
    </row>
    <row r="129" spans="1:4" s="283" customFormat="1" ht="14.25" customHeight="1">
      <c r="A129" s="185" t="s">
        <v>268</v>
      </c>
      <c r="B129" s="91" t="s">
        <v>269</v>
      </c>
      <c r="C129" s="99">
        <v>0</v>
      </c>
      <c r="D129" s="288"/>
    </row>
    <row r="130" spans="1:4" s="283" customFormat="1" ht="14.25" customHeight="1">
      <c r="A130" s="185" t="s">
        <v>270</v>
      </c>
      <c r="B130" s="91" t="s">
        <v>271</v>
      </c>
      <c r="C130" s="99">
        <v>0</v>
      </c>
      <c r="D130" s="288"/>
    </row>
    <row r="131" spans="1:4" s="283" customFormat="1" ht="14.25" customHeight="1">
      <c r="A131" s="185" t="s">
        <v>272</v>
      </c>
      <c r="B131" s="91" t="s">
        <v>89</v>
      </c>
      <c r="C131" s="99">
        <v>0</v>
      </c>
      <c r="D131" s="288"/>
    </row>
    <row r="132" spans="1:4" s="283" customFormat="1" ht="14.25" customHeight="1">
      <c r="A132" s="185" t="s">
        <v>273</v>
      </c>
      <c r="B132" s="91" t="s">
        <v>274</v>
      </c>
      <c r="C132" s="99">
        <v>0</v>
      </c>
      <c r="D132" s="288"/>
    </row>
    <row r="133" spans="1:4" s="283" customFormat="1" ht="14.25" customHeight="1">
      <c r="A133" s="185" t="s">
        <v>275</v>
      </c>
      <c r="B133" s="91" t="s">
        <v>276</v>
      </c>
      <c r="C133" s="99">
        <v>0</v>
      </c>
      <c r="D133" s="288"/>
    </row>
    <row r="134" spans="1:4" s="283" customFormat="1" ht="14.25" customHeight="1">
      <c r="A134" s="185" t="s">
        <v>277</v>
      </c>
      <c r="B134" s="91" t="s">
        <v>71</v>
      </c>
      <c r="C134" s="99">
        <v>0</v>
      </c>
      <c r="D134" s="288"/>
    </row>
    <row r="135" spans="1:4" s="283" customFormat="1" ht="14.25" customHeight="1">
      <c r="A135" s="185" t="s">
        <v>278</v>
      </c>
      <c r="B135" s="91" t="s">
        <v>73</v>
      </c>
      <c r="C135" s="99">
        <v>0</v>
      </c>
      <c r="D135" s="288"/>
    </row>
    <row r="136" spans="1:4" s="283" customFormat="1" ht="14.25" customHeight="1">
      <c r="A136" s="185" t="s">
        <v>279</v>
      </c>
      <c r="B136" s="91" t="s">
        <v>75</v>
      </c>
      <c r="C136" s="99">
        <v>0</v>
      </c>
      <c r="D136" s="288"/>
    </row>
    <row r="137" spans="1:4" s="283" customFormat="1" ht="14.25" customHeight="1">
      <c r="A137" s="185" t="s">
        <v>280</v>
      </c>
      <c r="B137" s="91" t="s">
        <v>281</v>
      </c>
      <c r="C137" s="99">
        <v>0</v>
      </c>
      <c r="D137" s="288"/>
    </row>
    <row r="138" spans="1:4" s="283" customFormat="1" ht="14.25" customHeight="1">
      <c r="A138" s="185" t="s">
        <v>282</v>
      </c>
      <c r="B138" s="91" t="s">
        <v>89</v>
      </c>
      <c r="C138" s="99">
        <v>0</v>
      </c>
      <c r="D138" s="288"/>
    </row>
    <row r="139" spans="1:4" s="283" customFormat="1" ht="14.25" customHeight="1">
      <c r="A139" s="185" t="s">
        <v>283</v>
      </c>
      <c r="B139" s="91" t="s">
        <v>284</v>
      </c>
      <c r="C139" s="99">
        <v>0</v>
      </c>
      <c r="D139" s="288"/>
    </row>
    <row r="140" spans="1:4" s="283" customFormat="1" ht="14.25" customHeight="1">
      <c r="A140" s="185" t="s">
        <v>285</v>
      </c>
      <c r="B140" s="91" t="s">
        <v>286</v>
      </c>
      <c r="C140" s="99">
        <v>0</v>
      </c>
      <c r="D140" s="288"/>
    </row>
    <row r="141" spans="1:4" s="283" customFormat="1" ht="14.25" customHeight="1">
      <c r="A141" s="185" t="s">
        <v>287</v>
      </c>
      <c r="B141" s="91" t="s">
        <v>71</v>
      </c>
      <c r="C141" s="99">
        <v>0</v>
      </c>
      <c r="D141" s="288"/>
    </row>
    <row r="142" spans="1:4" s="283" customFormat="1" ht="14.25" customHeight="1">
      <c r="A142" s="185" t="s">
        <v>288</v>
      </c>
      <c r="B142" s="91" t="s">
        <v>73</v>
      </c>
      <c r="C142" s="99">
        <v>0</v>
      </c>
      <c r="D142" s="288"/>
    </row>
    <row r="143" spans="1:4" s="283" customFormat="1" ht="14.25" customHeight="1">
      <c r="A143" s="185" t="s">
        <v>289</v>
      </c>
      <c r="B143" s="91" t="s">
        <v>75</v>
      </c>
      <c r="C143" s="99">
        <v>0</v>
      </c>
      <c r="D143" s="288"/>
    </row>
    <row r="144" spans="1:4" s="283" customFormat="1" ht="14.25" customHeight="1">
      <c r="A144" s="185" t="s">
        <v>290</v>
      </c>
      <c r="B144" s="91" t="s">
        <v>291</v>
      </c>
      <c r="C144" s="99">
        <v>0</v>
      </c>
      <c r="D144" s="288"/>
    </row>
    <row r="145" spans="1:4" s="283" customFormat="1" ht="14.25" customHeight="1">
      <c r="A145" s="185" t="s">
        <v>292</v>
      </c>
      <c r="B145" s="91" t="s">
        <v>293</v>
      </c>
      <c r="C145" s="99">
        <v>0</v>
      </c>
      <c r="D145" s="288"/>
    </row>
    <row r="146" spans="1:4" s="283" customFormat="1" ht="14.25" customHeight="1">
      <c r="A146" s="185" t="s">
        <v>294</v>
      </c>
      <c r="B146" s="91" t="s">
        <v>89</v>
      </c>
      <c r="C146" s="99">
        <v>0</v>
      </c>
      <c r="D146" s="288"/>
    </row>
    <row r="147" spans="1:4" s="283" customFormat="1" ht="14.25" customHeight="1">
      <c r="A147" s="185" t="s">
        <v>295</v>
      </c>
      <c r="B147" s="91" t="s">
        <v>296</v>
      </c>
      <c r="C147" s="99">
        <v>0</v>
      </c>
      <c r="D147" s="288"/>
    </row>
    <row r="148" spans="1:4" s="283" customFormat="1" ht="14.25" customHeight="1">
      <c r="A148" s="185" t="s">
        <v>297</v>
      </c>
      <c r="B148" s="91" t="s">
        <v>298</v>
      </c>
      <c r="C148" s="99">
        <v>2479</v>
      </c>
      <c r="D148" s="288"/>
    </row>
    <row r="149" spans="1:4" s="283" customFormat="1" ht="14.25" customHeight="1">
      <c r="A149" s="185" t="s">
        <v>299</v>
      </c>
      <c r="B149" s="91" t="s">
        <v>71</v>
      </c>
      <c r="C149" s="99">
        <v>859</v>
      </c>
      <c r="D149" s="288"/>
    </row>
    <row r="150" spans="1:4" s="283" customFormat="1" ht="14.25" customHeight="1">
      <c r="A150" s="185" t="s">
        <v>300</v>
      </c>
      <c r="B150" s="91" t="s">
        <v>73</v>
      </c>
      <c r="C150" s="99">
        <v>12</v>
      </c>
      <c r="D150" s="288"/>
    </row>
    <row r="151" spans="1:4" s="283" customFormat="1" ht="14.25" customHeight="1">
      <c r="A151" s="185" t="s">
        <v>301</v>
      </c>
      <c r="B151" s="91" t="s">
        <v>75</v>
      </c>
      <c r="C151" s="99">
        <v>0</v>
      </c>
      <c r="D151" s="288"/>
    </row>
    <row r="152" spans="1:4" s="283" customFormat="1" ht="14.25" customHeight="1">
      <c r="A152" s="185" t="s">
        <v>302</v>
      </c>
      <c r="B152" s="91" t="s">
        <v>303</v>
      </c>
      <c r="C152" s="99">
        <v>1324</v>
      </c>
      <c r="D152" s="288"/>
    </row>
    <row r="153" spans="1:4" s="283" customFormat="1" ht="14.25" customHeight="1">
      <c r="A153" s="185" t="s">
        <v>304</v>
      </c>
      <c r="B153" s="91" t="s">
        <v>305</v>
      </c>
      <c r="C153" s="99">
        <v>284</v>
      </c>
      <c r="D153" s="288"/>
    </row>
    <row r="154" spans="1:4" s="283" customFormat="1" ht="14.25" customHeight="1">
      <c r="A154" s="185" t="s">
        <v>306</v>
      </c>
      <c r="B154" s="91" t="s">
        <v>307</v>
      </c>
      <c r="C154" s="99">
        <v>761</v>
      </c>
      <c r="D154" s="288"/>
    </row>
    <row r="155" spans="1:4" s="283" customFormat="1" ht="14.25" customHeight="1">
      <c r="A155" s="185" t="s">
        <v>308</v>
      </c>
      <c r="B155" s="91" t="s">
        <v>71</v>
      </c>
      <c r="C155" s="99">
        <v>561</v>
      </c>
      <c r="D155" s="288"/>
    </row>
    <row r="156" spans="1:4" s="283" customFormat="1" ht="14.25" customHeight="1">
      <c r="A156" s="185" t="s">
        <v>309</v>
      </c>
      <c r="B156" s="91" t="s">
        <v>73</v>
      </c>
      <c r="C156" s="99">
        <v>99</v>
      </c>
      <c r="D156" s="288"/>
    </row>
    <row r="157" spans="1:4" s="283" customFormat="1" ht="14.25" customHeight="1">
      <c r="A157" s="185" t="s">
        <v>310</v>
      </c>
      <c r="B157" s="91" t="s">
        <v>75</v>
      </c>
      <c r="C157" s="99">
        <v>0</v>
      </c>
      <c r="D157" s="288"/>
    </row>
    <row r="158" spans="1:4" s="283" customFormat="1" ht="14.25" customHeight="1">
      <c r="A158" s="185" t="s">
        <v>311</v>
      </c>
      <c r="B158" s="91" t="s">
        <v>102</v>
      </c>
      <c r="C158" s="99">
        <v>0</v>
      </c>
      <c r="D158" s="288"/>
    </row>
    <row r="159" spans="1:4" s="283" customFormat="1" ht="14.25" customHeight="1">
      <c r="A159" s="185" t="s">
        <v>312</v>
      </c>
      <c r="B159" s="91" t="s">
        <v>89</v>
      </c>
      <c r="C159" s="99">
        <v>99</v>
      </c>
      <c r="D159" s="288"/>
    </row>
    <row r="160" spans="1:4" s="283" customFormat="1" ht="14.25" customHeight="1">
      <c r="A160" s="185" t="s">
        <v>313</v>
      </c>
      <c r="B160" s="91" t="s">
        <v>314</v>
      </c>
      <c r="C160" s="99">
        <v>2</v>
      </c>
      <c r="D160" s="288"/>
    </row>
    <row r="161" spans="1:4" s="283" customFormat="1" ht="14.25" customHeight="1">
      <c r="A161" s="185" t="s">
        <v>315</v>
      </c>
      <c r="B161" s="91" t="s">
        <v>316</v>
      </c>
      <c r="C161" s="99">
        <v>6329</v>
      </c>
      <c r="D161" s="288"/>
    </row>
    <row r="162" spans="1:4" s="283" customFormat="1" ht="14.25" customHeight="1">
      <c r="A162" s="185" t="s">
        <v>317</v>
      </c>
      <c r="B162" s="91" t="s">
        <v>71</v>
      </c>
      <c r="C162" s="99">
        <v>4058</v>
      </c>
      <c r="D162" s="288"/>
    </row>
    <row r="163" spans="1:4" s="283" customFormat="1" ht="14.25" customHeight="1">
      <c r="A163" s="185" t="s">
        <v>318</v>
      </c>
      <c r="B163" s="91" t="s">
        <v>73</v>
      </c>
      <c r="C163" s="99">
        <v>526</v>
      </c>
      <c r="D163" s="288"/>
    </row>
    <row r="164" spans="1:4" s="283" customFormat="1" ht="14.25" customHeight="1">
      <c r="A164" s="185" t="s">
        <v>319</v>
      </c>
      <c r="B164" s="91" t="s">
        <v>75</v>
      </c>
      <c r="C164" s="99">
        <v>0</v>
      </c>
      <c r="D164" s="288"/>
    </row>
    <row r="165" spans="1:4" s="283" customFormat="1" ht="14.25" customHeight="1">
      <c r="A165" s="185" t="s">
        <v>320</v>
      </c>
      <c r="B165" s="91" t="s">
        <v>321</v>
      </c>
      <c r="C165" s="99">
        <v>513</v>
      </c>
      <c r="D165" s="288"/>
    </row>
    <row r="166" spans="1:4" s="283" customFormat="1" ht="14.25" customHeight="1">
      <c r="A166" s="185" t="s">
        <v>322</v>
      </c>
      <c r="B166" s="91" t="s">
        <v>89</v>
      </c>
      <c r="C166" s="99">
        <v>376</v>
      </c>
      <c r="D166" s="288"/>
    </row>
    <row r="167" spans="1:4" s="283" customFormat="1" ht="14.25" customHeight="1">
      <c r="A167" s="185" t="s">
        <v>323</v>
      </c>
      <c r="B167" s="91" t="s">
        <v>324</v>
      </c>
      <c r="C167" s="99">
        <v>856</v>
      </c>
      <c r="D167" s="288"/>
    </row>
    <row r="168" spans="1:4" s="283" customFormat="1" ht="14.25" customHeight="1">
      <c r="A168" s="185" t="s">
        <v>325</v>
      </c>
      <c r="B168" s="91" t="s">
        <v>326</v>
      </c>
      <c r="C168" s="99">
        <v>19829</v>
      </c>
      <c r="D168" s="288"/>
    </row>
    <row r="169" spans="1:4" s="283" customFormat="1" ht="14.25" customHeight="1">
      <c r="A169" s="185" t="s">
        <v>327</v>
      </c>
      <c r="B169" s="91" t="s">
        <v>71</v>
      </c>
      <c r="C169" s="99">
        <v>13443</v>
      </c>
      <c r="D169" s="288"/>
    </row>
    <row r="170" spans="1:4" s="283" customFormat="1" ht="14.25" customHeight="1">
      <c r="A170" s="185" t="s">
        <v>328</v>
      </c>
      <c r="B170" s="91" t="s">
        <v>73</v>
      </c>
      <c r="C170" s="99">
        <v>3299</v>
      </c>
      <c r="D170" s="288"/>
    </row>
    <row r="171" spans="1:4" s="283" customFormat="1" ht="14.25" customHeight="1">
      <c r="A171" s="185" t="s">
        <v>329</v>
      </c>
      <c r="B171" s="91" t="s">
        <v>75</v>
      </c>
      <c r="C171" s="99">
        <v>442</v>
      </c>
      <c r="D171" s="288"/>
    </row>
    <row r="172" spans="1:4" s="283" customFormat="1" ht="14.25" customHeight="1">
      <c r="A172" s="185" t="s">
        <v>330</v>
      </c>
      <c r="B172" s="91" t="s">
        <v>331</v>
      </c>
      <c r="C172" s="99">
        <v>92</v>
      </c>
      <c r="D172" s="288"/>
    </row>
    <row r="173" spans="1:4" s="283" customFormat="1" ht="14.25" customHeight="1">
      <c r="A173" s="185" t="s">
        <v>332</v>
      </c>
      <c r="B173" s="91" t="s">
        <v>89</v>
      </c>
      <c r="C173" s="99">
        <v>1669</v>
      </c>
      <c r="D173" s="288"/>
    </row>
    <row r="174" spans="1:4" s="283" customFormat="1" ht="14.25" customHeight="1">
      <c r="A174" s="185" t="s">
        <v>333</v>
      </c>
      <c r="B174" s="91" t="s">
        <v>334</v>
      </c>
      <c r="C174" s="99">
        <v>884</v>
      </c>
      <c r="D174" s="288"/>
    </row>
    <row r="175" spans="1:4" s="283" customFormat="1" ht="14.25" customHeight="1">
      <c r="A175" s="185" t="s">
        <v>335</v>
      </c>
      <c r="B175" s="91" t="s">
        <v>336</v>
      </c>
      <c r="C175" s="99">
        <v>9892</v>
      </c>
      <c r="D175" s="288"/>
    </row>
    <row r="176" spans="1:4" s="283" customFormat="1" ht="14.25" customHeight="1">
      <c r="A176" s="185" t="s">
        <v>337</v>
      </c>
      <c r="B176" s="91" t="s">
        <v>71</v>
      </c>
      <c r="C176" s="99">
        <v>4783</v>
      </c>
      <c r="D176" s="288"/>
    </row>
    <row r="177" spans="1:4" s="283" customFormat="1" ht="14.25" customHeight="1">
      <c r="A177" s="185" t="s">
        <v>338</v>
      </c>
      <c r="B177" s="91" t="s">
        <v>73</v>
      </c>
      <c r="C177" s="99">
        <v>1368</v>
      </c>
      <c r="D177" s="288"/>
    </row>
    <row r="178" spans="1:4" s="283" customFormat="1" ht="14.25" customHeight="1">
      <c r="A178" s="185" t="s">
        <v>339</v>
      </c>
      <c r="B178" s="91" t="s">
        <v>75</v>
      </c>
      <c r="C178" s="99">
        <v>126</v>
      </c>
      <c r="D178" s="288"/>
    </row>
    <row r="179" spans="1:4" s="283" customFormat="1" ht="14.25" customHeight="1">
      <c r="A179" s="185" t="s">
        <v>340</v>
      </c>
      <c r="B179" s="91" t="s">
        <v>341</v>
      </c>
      <c r="C179" s="99">
        <v>0</v>
      </c>
      <c r="D179" s="288"/>
    </row>
    <row r="180" spans="1:4" s="283" customFormat="1" ht="14.25" customHeight="1">
      <c r="A180" s="185" t="s">
        <v>342</v>
      </c>
      <c r="B180" s="91" t="s">
        <v>89</v>
      </c>
      <c r="C180" s="99">
        <v>452</v>
      </c>
      <c r="D180" s="288"/>
    </row>
    <row r="181" spans="1:4" s="283" customFormat="1" ht="14.25" customHeight="1">
      <c r="A181" s="185" t="s">
        <v>343</v>
      </c>
      <c r="B181" s="91" t="s">
        <v>344</v>
      </c>
      <c r="C181" s="99">
        <v>3163</v>
      </c>
      <c r="D181" s="288"/>
    </row>
    <row r="182" spans="1:4" s="283" customFormat="1" ht="14.25" customHeight="1">
      <c r="A182" s="185" t="s">
        <v>345</v>
      </c>
      <c r="B182" s="91" t="s">
        <v>346</v>
      </c>
      <c r="C182" s="99">
        <v>9253</v>
      </c>
      <c r="D182" s="288"/>
    </row>
    <row r="183" spans="1:4" s="283" customFormat="1" ht="14.25" customHeight="1">
      <c r="A183" s="185" t="s">
        <v>347</v>
      </c>
      <c r="B183" s="91" t="s">
        <v>71</v>
      </c>
      <c r="C183" s="99">
        <v>3383</v>
      </c>
      <c r="D183" s="288"/>
    </row>
    <row r="184" spans="1:4" s="283" customFormat="1" ht="14.25" customHeight="1">
      <c r="A184" s="185" t="s">
        <v>348</v>
      </c>
      <c r="B184" s="91" t="s">
        <v>73</v>
      </c>
      <c r="C184" s="99">
        <v>3186</v>
      </c>
      <c r="D184" s="288"/>
    </row>
    <row r="185" spans="1:4" s="283" customFormat="1" ht="14.25" customHeight="1">
      <c r="A185" s="185" t="s">
        <v>349</v>
      </c>
      <c r="B185" s="91" t="s">
        <v>75</v>
      </c>
      <c r="C185" s="99">
        <v>0</v>
      </c>
      <c r="D185" s="288"/>
    </row>
    <row r="186" spans="1:4" s="283" customFormat="1" ht="14.25" customHeight="1">
      <c r="A186" s="185" t="s">
        <v>350</v>
      </c>
      <c r="B186" s="91" t="s">
        <v>351</v>
      </c>
      <c r="C186" s="99">
        <v>35</v>
      </c>
      <c r="D186" s="288"/>
    </row>
    <row r="187" spans="1:4" s="283" customFormat="1" ht="14.25" customHeight="1">
      <c r="A187" s="185" t="s">
        <v>352</v>
      </c>
      <c r="B187" s="91" t="s">
        <v>89</v>
      </c>
      <c r="C187" s="99">
        <v>262</v>
      </c>
      <c r="D187" s="288"/>
    </row>
    <row r="188" spans="1:4" s="283" customFormat="1" ht="14.25" customHeight="1">
      <c r="A188" s="185" t="s">
        <v>353</v>
      </c>
      <c r="B188" s="91" t="s">
        <v>354</v>
      </c>
      <c r="C188" s="99">
        <v>2387</v>
      </c>
      <c r="D188" s="288"/>
    </row>
    <row r="189" spans="1:4" s="283" customFormat="1" ht="14.25" customHeight="1">
      <c r="A189" s="185" t="s">
        <v>355</v>
      </c>
      <c r="B189" s="91" t="s">
        <v>356</v>
      </c>
      <c r="C189" s="99">
        <v>2000</v>
      </c>
      <c r="D189" s="288"/>
    </row>
    <row r="190" spans="1:4" s="283" customFormat="1" ht="14.25" customHeight="1">
      <c r="A190" s="185" t="s">
        <v>357</v>
      </c>
      <c r="B190" s="91" t="s">
        <v>71</v>
      </c>
      <c r="C190" s="99">
        <v>1417</v>
      </c>
      <c r="D190" s="288"/>
    </row>
    <row r="191" spans="1:4" s="283" customFormat="1" ht="14.25" customHeight="1">
      <c r="A191" s="185" t="s">
        <v>358</v>
      </c>
      <c r="B191" s="91" t="s">
        <v>73</v>
      </c>
      <c r="C191" s="99">
        <v>62</v>
      </c>
      <c r="D191" s="288"/>
    </row>
    <row r="192" spans="1:4" s="283" customFormat="1" ht="14.25" customHeight="1">
      <c r="A192" s="185" t="s">
        <v>359</v>
      </c>
      <c r="B192" s="91" t="s">
        <v>75</v>
      </c>
      <c r="C192" s="99">
        <v>0</v>
      </c>
      <c r="D192" s="288"/>
    </row>
    <row r="193" spans="1:4" s="283" customFormat="1" ht="14.25" customHeight="1">
      <c r="A193" s="185" t="s">
        <v>360</v>
      </c>
      <c r="B193" s="91" t="s">
        <v>361</v>
      </c>
      <c r="C193" s="99">
        <v>149</v>
      </c>
      <c r="D193" s="288"/>
    </row>
    <row r="194" spans="1:4" s="283" customFormat="1" ht="14.25" customHeight="1">
      <c r="A194" s="185" t="s">
        <v>362</v>
      </c>
      <c r="B194" s="91" t="s">
        <v>363</v>
      </c>
      <c r="C194" s="99">
        <v>55</v>
      </c>
      <c r="D194" s="288"/>
    </row>
    <row r="195" spans="1:4" s="283" customFormat="1" ht="14.25" customHeight="1">
      <c r="A195" s="185" t="s">
        <v>364</v>
      </c>
      <c r="B195" s="91" t="s">
        <v>89</v>
      </c>
      <c r="C195" s="99">
        <v>256</v>
      </c>
      <c r="D195" s="288"/>
    </row>
    <row r="196" spans="1:4" s="283" customFormat="1" ht="14.25" customHeight="1">
      <c r="A196" s="185" t="s">
        <v>365</v>
      </c>
      <c r="B196" s="91" t="s">
        <v>366</v>
      </c>
      <c r="C196" s="99">
        <v>61</v>
      </c>
      <c r="D196" s="288"/>
    </row>
    <row r="197" spans="1:4" s="283" customFormat="1" ht="14.25" customHeight="1">
      <c r="A197" s="185" t="s">
        <v>367</v>
      </c>
      <c r="B197" s="91" t="s">
        <v>368</v>
      </c>
      <c r="C197" s="99">
        <v>194</v>
      </c>
      <c r="D197" s="288"/>
    </row>
    <row r="198" spans="1:4" s="283" customFormat="1" ht="14.25" customHeight="1">
      <c r="A198" s="185" t="s">
        <v>369</v>
      </c>
      <c r="B198" s="91" t="s">
        <v>71</v>
      </c>
      <c r="C198" s="99">
        <v>159</v>
      </c>
      <c r="D198" s="288"/>
    </row>
    <row r="199" spans="1:4" s="283" customFormat="1" ht="14.25" customHeight="1">
      <c r="A199" s="185" t="s">
        <v>370</v>
      </c>
      <c r="B199" s="91" t="s">
        <v>73</v>
      </c>
      <c r="C199" s="99">
        <v>15</v>
      </c>
      <c r="D199" s="288"/>
    </row>
    <row r="200" spans="1:4" s="283" customFormat="1" ht="14.25" customHeight="1">
      <c r="A200" s="185" t="s">
        <v>371</v>
      </c>
      <c r="B200" s="91" t="s">
        <v>75</v>
      </c>
      <c r="C200" s="99">
        <v>0</v>
      </c>
      <c r="D200" s="288"/>
    </row>
    <row r="201" spans="1:4" s="283" customFormat="1" ht="14.25" customHeight="1">
      <c r="A201" s="185" t="s">
        <v>372</v>
      </c>
      <c r="B201" s="91" t="s">
        <v>89</v>
      </c>
      <c r="C201" s="99">
        <v>20</v>
      </c>
      <c r="D201" s="288"/>
    </row>
    <row r="202" spans="1:4" s="283" customFormat="1" ht="14.25" customHeight="1">
      <c r="A202" s="185" t="s">
        <v>373</v>
      </c>
      <c r="B202" s="91" t="s">
        <v>374</v>
      </c>
      <c r="C202" s="99">
        <v>0</v>
      </c>
      <c r="D202" s="288"/>
    </row>
    <row r="203" spans="1:4" s="283" customFormat="1" ht="14.25" customHeight="1">
      <c r="A203" s="185" t="s">
        <v>375</v>
      </c>
      <c r="B203" s="91" t="s">
        <v>376</v>
      </c>
      <c r="C203" s="99">
        <v>4752</v>
      </c>
      <c r="D203" s="288"/>
    </row>
    <row r="204" spans="1:4" s="283" customFormat="1" ht="14.25" customHeight="1">
      <c r="A204" s="185" t="s">
        <v>377</v>
      </c>
      <c r="B204" s="91" t="s">
        <v>71</v>
      </c>
      <c r="C204" s="99">
        <v>3058</v>
      </c>
      <c r="D204" s="288"/>
    </row>
    <row r="205" spans="1:4" s="283" customFormat="1" ht="14.25" customHeight="1">
      <c r="A205" s="185" t="s">
        <v>378</v>
      </c>
      <c r="B205" s="91" t="s">
        <v>73</v>
      </c>
      <c r="C205" s="99">
        <v>178</v>
      </c>
      <c r="D205" s="288"/>
    </row>
    <row r="206" spans="1:4" s="283" customFormat="1" ht="14.25" customHeight="1">
      <c r="A206" s="185" t="s">
        <v>379</v>
      </c>
      <c r="B206" s="91" t="s">
        <v>75</v>
      </c>
      <c r="C206" s="99">
        <v>0</v>
      </c>
      <c r="D206" s="288"/>
    </row>
    <row r="207" spans="1:4" s="283" customFormat="1" ht="14.25" customHeight="1">
      <c r="A207" s="185" t="s">
        <v>380</v>
      </c>
      <c r="B207" s="91" t="s">
        <v>89</v>
      </c>
      <c r="C207" s="99">
        <v>395</v>
      </c>
      <c r="D207" s="288"/>
    </row>
    <row r="208" spans="1:4" s="283" customFormat="1" ht="14.25" customHeight="1">
      <c r="A208" s="185" t="s">
        <v>381</v>
      </c>
      <c r="B208" s="91" t="s">
        <v>382</v>
      </c>
      <c r="C208" s="99">
        <v>1121</v>
      </c>
      <c r="D208" s="288"/>
    </row>
    <row r="209" spans="1:4" s="283" customFormat="1" ht="14.25" customHeight="1">
      <c r="A209" s="185" t="s">
        <v>383</v>
      </c>
      <c r="B209" s="91" t="s">
        <v>384</v>
      </c>
      <c r="C209" s="99">
        <v>130</v>
      </c>
      <c r="D209" s="288"/>
    </row>
    <row r="210" spans="1:4" s="283" customFormat="1" ht="14.25" customHeight="1">
      <c r="A210" s="185" t="s">
        <v>385</v>
      </c>
      <c r="B210" s="91" t="s">
        <v>71</v>
      </c>
      <c r="C210" s="99">
        <v>85</v>
      </c>
      <c r="D210" s="288"/>
    </row>
    <row r="211" spans="1:4" s="283" customFormat="1" ht="14.25" customHeight="1">
      <c r="A211" s="185" t="s">
        <v>386</v>
      </c>
      <c r="B211" s="91" t="s">
        <v>73</v>
      </c>
      <c r="C211" s="99">
        <v>0</v>
      </c>
      <c r="D211" s="288"/>
    </row>
    <row r="212" spans="1:4" s="283" customFormat="1" ht="14.25" customHeight="1">
      <c r="A212" s="185" t="s">
        <v>387</v>
      </c>
      <c r="B212" s="91" t="s">
        <v>75</v>
      </c>
      <c r="C212" s="99">
        <v>0</v>
      </c>
      <c r="D212" s="288"/>
    </row>
    <row r="213" spans="1:4" s="283" customFormat="1" ht="14.25" customHeight="1">
      <c r="A213" s="185" t="s">
        <v>388</v>
      </c>
      <c r="B213" s="91" t="s">
        <v>389</v>
      </c>
      <c r="C213" s="99">
        <v>0</v>
      </c>
      <c r="D213" s="288"/>
    </row>
    <row r="214" spans="1:4" s="283" customFormat="1" ht="14.25" customHeight="1">
      <c r="A214" s="185" t="s">
        <v>390</v>
      </c>
      <c r="B214" s="91" t="s">
        <v>89</v>
      </c>
      <c r="C214" s="99">
        <v>45</v>
      </c>
      <c r="D214" s="288"/>
    </row>
    <row r="215" spans="1:4" s="283" customFormat="1" ht="14.25" customHeight="1">
      <c r="A215" s="185" t="s">
        <v>391</v>
      </c>
      <c r="B215" s="91" t="s">
        <v>392</v>
      </c>
      <c r="C215" s="99">
        <v>0</v>
      </c>
      <c r="D215" s="288"/>
    </row>
    <row r="216" spans="1:4" s="283" customFormat="1" ht="14.25" customHeight="1">
      <c r="A216" s="185" t="s">
        <v>393</v>
      </c>
      <c r="B216" s="91" t="s">
        <v>394</v>
      </c>
      <c r="C216" s="99">
        <v>23211</v>
      </c>
      <c r="D216" s="288"/>
    </row>
    <row r="217" spans="1:4" s="283" customFormat="1" ht="14.25" customHeight="1">
      <c r="A217" s="185" t="s">
        <v>395</v>
      </c>
      <c r="B217" s="91" t="s">
        <v>71</v>
      </c>
      <c r="C217" s="99">
        <v>16396</v>
      </c>
      <c r="D217" s="288"/>
    </row>
    <row r="218" spans="1:4" s="283" customFormat="1" ht="14.25" customHeight="1">
      <c r="A218" s="185" t="s">
        <v>396</v>
      </c>
      <c r="B218" s="91" t="s">
        <v>73</v>
      </c>
      <c r="C218" s="99">
        <v>242</v>
      </c>
      <c r="D218" s="288"/>
    </row>
    <row r="219" spans="1:4" s="283" customFormat="1" ht="14.25" customHeight="1">
      <c r="A219" s="185" t="s">
        <v>397</v>
      </c>
      <c r="B219" s="91" t="s">
        <v>75</v>
      </c>
      <c r="C219" s="99">
        <v>0</v>
      </c>
      <c r="D219" s="288"/>
    </row>
    <row r="220" spans="1:4" s="283" customFormat="1" ht="14.25" customHeight="1">
      <c r="A220" s="185" t="s">
        <v>398</v>
      </c>
      <c r="B220" s="91" t="s">
        <v>399</v>
      </c>
      <c r="C220" s="99">
        <v>27</v>
      </c>
      <c r="D220" s="288"/>
    </row>
    <row r="221" spans="1:4" s="283" customFormat="1" ht="14.25" customHeight="1">
      <c r="A221" s="185" t="s">
        <v>400</v>
      </c>
      <c r="B221" s="91" t="s">
        <v>401</v>
      </c>
      <c r="C221" s="99">
        <v>189</v>
      </c>
      <c r="D221" s="288"/>
    </row>
    <row r="222" spans="1:4" s="283" customFormat="1" ht="14.25" customHeight="1">
      <c r="A222" s="185" t="s">
        <v>402</v>
      </c>
      <c r="B222" s="91" t="s">
        <v>172</v>
      </c>
      <c r="C222" s="99">
        <v>5</v>
      </c>
      <c r="D222" s="288"/>
    </row>
    <row r="223" spans="1:4" s="283" customFormat="1" ht="14.25" customHeight="1">
      <c r="A223" s="185" t="s">
        <v>403</v>
      </c>
      <c r="B223" s="91" t="s">
        <v>404</v>
      </c>
      <c r="C223" s="99">
        <v>409</v>
      </c>
      <c r="D223" s="288"/>
    </row>
    <row r="224" spans="1:4" s="283" customFormat="1" ht="14.25" customHeight="1">
      <c r="A224" s="185" t="s">
        <v>405</v>
      </c>
      <c r="B224" s="91" t="s">
        <v>406</v>
      </c>
      <c r="C224" s="99">
        <v>44</v>
      </c>
      <c r="D224" s="288"/>
    </row>
    <row r="225" spans="1:4" s="283" customFormat="1" ht="14.25" customHeight="1">
      <c r="A225" s="185" t="s">
        <v>407</v>
      </c>
      <c r="B225" s="91" t="s">
        <v>408</v>
      </c>
      <c r="C225" s="99">
        <v>0</v>
      </c>
      <c r="D225" s="288"/>
    </row>
    <row r="226" spans="1:4" s="283" customFormat="1" ht="14.25" customHeight="1">
      <c r="A226" s="185" t="s">
        <v>409</v>
      </c>
      <c r="B226" s="91" t="s">
        <v>410</v>
      </c>
      <c r="C226" s="99">
        <v>0</v>
      </c>
      <c r="D226" s="288"/>
    </row>
    <row r="227" spans="1:4" s="283" customFormat="1" ht="14.25" customHeight="1">
      <c r="A227" s="185" t="s">
        <v>411</v>
      </c>
      <c r="B227" s="91" t="s">
        <v>412</v>
      </c>
      <c r="C227" s="99">
        <v>61</v>
      </c>
      <c r="D227" s="288"/>
    </row>
    <row r="228" spans="1:4" s="283" customFormat="1" ht="14.25" customHeight="1">
      <c r="A228" s="185" t="s">
        <v>413</v>
      </c>
      <c r="B228" s="91" t="s">
        <v>414</v>
      </c>
      <c r="C228" s="99">
        <v>206</v>
      </c>
      <c r="D228" s="288"/>
    </row>
    <row r="229" spans="1:4" s="283" customFormat="1" ht="14.25" customHeight="1">
      <c r="A229" s="185" t="s">
        <v>415</v>
      </c>
      <c r="B229" s="91" t="s">
        <v>89</v>
      </c>
      <c r="C229" s="99">
        <v>5143</v>
      </c>
      <c r="D229" s="288"/>
    </row>
    <row r="230" spans="1:4" s="283" customFormat="1" ht="14.25" customHeight="1">
      <c r="A230" s="185" t="s">
        <v>416</v>
      </c>
      <c r="B230" s="91" t="s">
        <v>417</v>
      </c>
      <c r="C230" s="99">
        <v>489</v>
      </c>
      <c r="D230" s="288"/>
    </row>
    <row r="231" spans="1:4" s="283" customFormat="1" ht="14.25" customHeight="1">
      <c r="A231" s="185" t="s">
        <v>418</v>
      </c>
      <c r="B231" s="91" t="s">
        <v>419</v>
      </c>
      <c r="C231" s="99">
        <v>4392</v>
      </c>
      <c r="D231" s="288"/>
    </row>
    <row r="232" spans="1:4" s="283" customFormat="1" ht="14.25" customHeight="1">
      <c r="A232" s="185" t="s">
        <v>420</v>
      </c>
      <c r="B232" s="91" t="s">
        <v>421</v>
      </c>
      <c r="C232" s="99">
        <v>1</v>
      </c>
      <c r="D232" s="288"/>
    </row>
    <row r="233" spans="1:4" s="283" customFormat="1" ht="14.25" customHeight="1">
      <c r="A233" s="185" t="s">
        <v>422</v>
      </c>
      <c r="B233" s="91" t="s">
        <v>423</v>
      </c>
      <c r="C233" s="99">
        <v>4391</v>
      </c>
      <c r="D233" s="288"/>
    </row>
    <row r="234" spans="1:4" s="283" customFormat="1" ht="14.25" customHeight="1">
      <c r="A234" s="185" t="s">
        <v>424</v>
      </c>
      <c r="B234" s="91" t="s">
        <v>425</v>
      </c>
      <c r="C234" s="99">
        <v>0</v>
      </c>
      <c r="D234" s="288"/>
    </row>
    <row r="235" spans="1:4" s="283" customFormat="1" ht="14.25" customHeight="1">
      <c r="A235" s="185" t="s">
        <v>426</v>
      </c>
      <c r="B235" s="91" t="s">
        <v>427</v>
      </c>
      <c r="C235" s="99">
        <v>0</v>
      </c>
      <c r="D235" s="288"/>
    </row>
    <row r="236" spans="1:4" s="283" customFormat="1" ht="14.25" customHeight="1">
      <c r="A236" s="185" t="s">
        <v>428</v>
      </c>
      <c r="B236" s="91" t="s">
        <v>429</v>
      </c>
      <c r="C236" s="99">
        <v>0</v>
      </c>
      <c r="D236" s="288"/>
    </row>
    <row r="237" spans="1:4" s="283" customFormat="1" ht="14.25" customHeight="1">
      <c r="A237" s="185" t="s">
        <v>430</v>
      </c>
      <c r="B237" s="91" t="s">
        <v>431</v>
      </c>
      <c r="C237" s="99">
        <v>0</v>
      </c>
      <c r="D237" s="288"/>
    </row>
    <row r="238" spans="1:4" s="283" customFormat="1" ht="14.25" customHeight="1">
      <c r="A238" s="185" t="s">
        <v>432</v>
      </c>
      <c r="B238" s="91" t="s">
        <v>433</v>
      </c>
      <c r="C238" s="99">
        <v>908</v>
      </c>
      <c r="D238" s="288"/>
    </row>
    <row r="239" spans="1:4" s="283" customFormat="1" ht="14.25" customHeight="1">
      <c r="A239" s="185" t="s">
        <v>434</v>
      </c>
      <c r="B239" s="91" t="s">
        <v>435</v>
      </c>
      <c r="C239" s="99">
        <v>678</v>
      </c>
      <c r="D239" s="288"/>
    </row>
    <row r="240" spans="1:4" s="283" customFormat="1" ht="14.25" customHeight="1">
      <c r="A240" s="185" t="s">
        <v>436</v>
      </c>
      <c r="B240" s="91" t="s">
        <v>437</v>
      </c>
      <c r="C240" s="99">
        <v>40</v>
      </c>
      <c r="D240" s="288"/>
    </row>
    <row r="241" spans="1:4" s="283" customFormat="1" ht="14.25" customHeight="1">
      <c r="A241" s="185" t="s">
        <v>438</v>
      </c>
      <c r="B241" s="91" t="s">
        <v>439</v>
      </c>
      <c r="C241" s="99">
        <v>0</v>
      </c>
      <c r="D241" s="288"/>
    </row>
    <row r="242" spans="1:4" s="283" customFormat="1" ht="14.25" customHeight="1">
      <c r="A242" s="185" t="s">
        <v>440</v>
      </c>
      <c r="B242" s="91" t="s">
        <v>441</v>
      </c>
      <c r="C242" s="99">
        <v>0</v>
      </c>
      <c r="D242" s="288"/>
    </row>
    <row r="243" spans="1:4" s="283" customFormat="1" ht="14.25" customHeight="1">
      <c r="A243" s="185" t="s">
        <v>442</v>
      </c>
      <c r="B243" s="91" t="s">
        <v>443</v>
      </c>
      <c r="C243" s="99">
        <v>0</v>
      </c>
      <c r="D243" s="288"/>
    </row>
    <row r="244" spans="1:4" s="283" customFormat="1" ht="14.25" customHeight="1">
      <c r="A244" s="185" t="s">
        <v>444</v>
      </c>
      <c r="B244" s="91" t="s">
        <v>445</v>
      </c>
      <c r="C244" s="99">
        <v>0</v>
      </c>
      <c r="D244" s="288"/>
    </row>
    <row r="245" spans="1:4" s="283" customFormat="1" ht="14.25" customHeight="1">
      <c r="A245" s="185" t="s">
        <v>446</v>
      </c>
      <c r="B245" s="91" t="s">
        <v>447</v>
      </c>
      <c r="C245" s="99">
        <v>0</v>
      </c>
      <c r="D245" s="288"/>
    </row>
    <row r="246" spans="1:4" s="283" customFormat="1" ht="14.25" customHeight="1">
      <c r="A246" s="185" t="s">
        <v>448</v>
      </c>
      <c r="B246" s="91" t="s">
        <v>449</v>
      </c>
      <c r="C246" s="99">
        <v>25</v>
      </c>
      <c r="D246" s="288"/>
    </row>
    <row r="247" spans="1:4" s="283" customFormat="1" ht="14.25" customHeight="1">
      <c r="A247" s="185" t="s">
        <v>450</v>
      </c>
      <c r="B247" s="91" t="s">
        <v>451</v>
      </c>
      <c r="C247" s="99">
        <v>0</v>
      </c>
      <c r="D247" s="288"/>
    </row>
    <row r="248" spans="1:4" s="283" customFormat="1" ht="14.25" customHeight="1">
      <c r="A248" s="185" t="s">
        <v>452</v>
      </c>
      <c r="B248" s="91" t="s">
        <v>453</v>
      </c>
      <c r="C248" s="99">
        <v>613</v>
      </c>
      <c r="D248" s="288"/>
    </row>
    <row r="249" spans="1:4" s="283" customFormat="1" ht="14.25" customHeight="1">
      <c r="A249" s="185" t="s">
        <v>454</v>
      </c>
      <c r="B249" s="91" t="s">
        <v>455</v>
      </c>
      <c r="C249" s="99">
        <v>230</v>
      </c>
      <c r="D249" s="288"/>
    </row>
    <row r="250" spans="1:4" s="283" customFormat="1" ht="14.25" customHeight="1">
      <c r="A250" s="185" t="s">
        <v>456</v>
      </c>
      <c r="B250" s="91" t="s">
        <v>457</v>
      </c>
      <c r="C250" s="99">
        <v>118067</v>
      </c>
      <c r="D250" s="288"/>
    </row>
    <row r="251" spans="1:4" s="283" customFormat="1" ht="14.25" customHeight="1">
      <c r="A251" s="185" t="s">
        <v>458</v>
      </c>
      <c r="B251" s="91" t="s">
        <v>459</v>
      </c>
      <c r="C251" s="99">
        <v>560</v>
      </c>
      <c r="D251" s="288"/>
    </row>
    <row r="252" spans="1:4" s="283" customFormat="1" ht="14.25" customHeight="1">
      <c r="A252" s="185" t="s">
        <v>460</v>
      </c>
      <c r="B252" s="91" t="s">
        <v>461</v>
      </c>
      <c r="C252" s="99">
        <v>493</v>
      </c>
      <c r="D252" s="288"/>
    </row>
    <row r="253" spans="1:4" s="283" customFormat="1" ht="14.25" customHeight="1">
      <c r="A253" s="185" t="s">
        <v>462</v>
      </c>
      <c r="B253" s="91" t="s">
        <v>463</v>
      </c>
      <c r="C253" s="99">
        <v>67</v>
      </c>
      <c r="D253" s="288"/>
    </row>
    <row r="254" spans="1:4" s="283" customFormat="1" ht="14.25" customHeight="1">
      <c r="A254" s="185" t="s">
        <v>464</v>
      </c>
      <c r="B254" s="91" t="s">
        <v>465</v>
      </c>
      <c r="C254" s="99">
        <v>104544</v>
      </c>
      <c r="D254" s="288"/>
    </row>
    <row r="255" spans="1:4" s="283" customFormat="1" ht="14.25" customHeight="1">
      <c r="A255" s="185" t="s">
        <v>466</v>
      </c>
      <c r="B255" s="91" t="s">
        <v>71</v>
      </c>
      <c r="C255" s="99">
        <v>61114</v>
      </c>
      <c r="D255" s="288"/>
    </row>
    <row r="256" spans="1:4" s="283" customFormat="1" ht="14.25" customHeight="1">
      <c r="A256" s="185" t="s">
        <v>467</v>
      </c>
      <c r="B256" s="91" t="s">
        <v>73</v>
      </c>
      <c r="C256" s="99">
        <v>17224</v>
      </c>
      <c r="D256" s="288"/>
    </row>
    <row r="257" spans="1:4" s="283" customFormat="1" ht="14.25" customHeight="1">
      <c r="A257" s="185" t="s">
        <v>468</v>
      </c>
      <c r="B257" s="91" t="s">
        <v>75</v>
      </c>
      <c r="C257" s="99">
        <v>89</v>
      </c>
      <c r="D257" s="288"/>
    </row>
    <row r="258" spans="1:4" s="283" customFormat="1" ht="14.25" customHeight="1">
      <c r="A258" s="185" t="s">
        <v>469</v>
      </c>
      <c r="B258" s="91" t="s">
        <v>172</v>
      </c>
      <c r="C258" s="99">
        <v>553</v>
      </c>
      <c r="D258" s="288"/>
    </row>
    <row r="259" spans="1:4" s="283" customFormat="1" ht="14.25" customHeight="1">
      <c r="A259" s="185" t="s">
        <v>470</v>
      </c>
      <c r="B259" s="91" t="s">
        <v>471</v>
      </c>
      <c r="C259" s="99">
        <v>9404</v>
      </c>
      <c r="D259" s="288"/>
    </row>
    <row r="260" spans="1:4" s="283" customFormat="1" ht="14.25" customHeight="1">
      <c r="A260" s="185" t="s">
        <v>472</v>
      </c>
      <c r="B260" s="91" t="s">
        <v>473</v>
      </c>
      <c r="C260" s="99">
        <v>0</v>
      </c>
      <c r="D260" s="288"/>
    </row>
    <row r="261" spans="1:4" s="283" customFormat="1" ht="14.25" customHeight="1">
      <c r="A261" s="185" t="s">
        <v>474</v>
      </c>
      <c r="B261" s="91" t="s">
        <v>475</v>
      </c>
      <c r="C261" s="99">
        <v>10</v>
      </c>
      <c r="D261" s="288"/>
    </row>
    <row r="262" spans="1:4" s="283" customFormat="1" ht="14.25" customHeight="1">
      <c r="A262" s="185" t="s">
        <v>476</v>
      </c>
      <c r="B262" s="91" t="s">
        <v>477</v>
      </c>
      <c r="C262" s="99">
        <v>0</v>
      </c>
      <c r="D262" s="288"/>
    </row>
    <row r="263" spans="1:4" s="283" customFormat="1" ht="14.25" customHeight="1">
      <c r="A263" s="185" t="s">
        <v>478</v>
      </c>
      <c r="B263" s="91" t="s">
        <v>89</v>
      </c>
      <c r="C263" s="99">
        <v>1904</v>
      </c>
      <c r="D263" s="288"/>
    </row>
    <row r="264" spans="1:4" s="283" customFormat="1" ht="14.25" customHeight="1">
      <c r="A264" s="185" t="s">
        <v>479</v>
      </c>
      <c r="B264" s="91" t="s">
        <v>480</v>
      </c>
      <c r="C264" s="99">
        <v>14246</v>
      </c>
      <c r="D264" s="288"/>
    </row>
    <row r="265" spans="1:4" s="283" customFormat="1" ht="14.25" customHeight="1">
      <c r="A265" s="185" t="s">
        <v>481</v>
      </c>
      <c r="B265" s="91" t="s">
        <v>482</v>
      </c>
      <c r="C265" s="99">
        <v>80</v>
      </c>
      <c r="D265" s="288"/>
    </row>
    <row r="266" spans="1:4" s="283" customFormat="1" ht="14.25" customHeight="1">
      <c r="A266" s="185" t="s">
        <v>483</v>
      </c>
      <c r="B266" s="91" t="s">
        <v>71</v>
      </c>
      <c r="C266" s="99">
        <v>0</v>
      </c>
      <c r="D266" s="288"/>
    </row>
    <row r="267" spans="1:4" s="283" customFormat="1" ht="14.25" customHeight="1">
      <c r="A267" s="185" t="s">
        <v>484</v>
      </c>
      <c r="B267" s="91" t="s">
        <v>73</v>
      </c>
      <c r="C267" s="99">
        <v>0</v>
      </c>
      <c r="D267" s="288"/>
    </row>
    <row r="268" spans="1:4" s="283" customFormat="1" ht="14.25" customHeight="1">
      <c r="A268" s="185" t="s">
        <v>485</v>
      </c>
      <c r="B268" s="91" t="s">
        <v>75</v>
      </c>
      <c r="C268" s="99">
        <v>0</v>
      </c>
      <c r="D268" s="288"/>
    </row>
    <row r="269" spans="1:4" s="283" customFormat="1" ht="14.25" customHeight="1">
      <c r="A269" s="185" t="s">
        <v>486</v>
      </c>
      <c r="B269" s="91" t="s">
        <v>487</v>
      </c>
      <c r="C269" s="99">
        <v>0</v>
      </c>
      <c r="D269" s="288"/>
    </row>
    <row r="270" spans="1:4" s="283" customFormat="1" ht="14.25" customHeight="1">
      <c r="A270" s="185" t="s">
        <v>488</v>
      </c>
      <c r="B270" s="91" t="s">
        <v>89</v>
      </c>
      <c r="C270" s="99">
        <v>0</v>
      </c>
      <c r="D270" s="288"/>
    </row>
    <row r="271" spans="1:4" s="283" customFormat="1" ht="14.25" customHeight="1">
      <c r="A271" s="185" t="s">
        <v>489</v>
      </c>
      <c r="B271" s="91" t="s">
        <v>490</v>
      </c>
      <c r="C271" s="99">
        <v>80</v>
      </c>
      <c r="D271" s="288"/>
    </row>
    <row r="272" spans="1:4" s="283" customFormat="1" ht="14.25" customHeight="1">
      <c r="A272" s="185" t="s">
        <v>491</v>
      </c>
      <c r="B272" s="91" t="s">
        <v>492</v>
      </c>
      <c r="C272" s="99">
        <v>117</v>
      </c>
      <c r="D272" s="288"/>
    </row>
    <row r="273" spans="1:4" s="283" customFormat="1" ht="14.25" customHeight="1">
      <c r="A273" s="185" t="s">
        <v>493</v>
      </c>
      <c r="B273" s="91" t="s">
        <v>71</v>
      </c>
      <c r="C273" s="99">
        <v>42</v>
      </c>
      <c r="D273" s="288"/>
    </row>
    <row r="274" spans="1:4" s="283" customFormat="1" ht="14.25" customHeight="1">
      <c r="A274" s="185" t="s">
        <v>494</v>
      </c>
      <c r="B274" s="91" t="s">
        <v>73</v>
      </c>
      <c r="C274" s="99">
        <v>4</v>
      </c>
      <c r="D274" s="288"/>
    </row>
    <row r="275" spans="1:4" s="283" customFormat="1" ht="14.25" customHeight="1">
      <c r="A275" s="185" t="s">
        <v>495</v>
      </c>
      <c r="B275" s="91" t="s">
        <v>75</v>
      </c>
      <c r="C275" s="99">
        <v>0</v>
      </c>
      <c r="D275" s="288"/>
    </row>
    <row r="276" spans="1:4" s="283" customFormat="1" ht="14.25" customHeight="1">
      <c r="A276" s="185" t="s">
        <v>496</v>
      </c>
      <c r="B276" s="91" t="s">
        <v>497</v>
      </c>
      <c r="C276" s="99">
        <v>0</v>
      </c>
      <c r="D276" s="288"/>
    </row>
    <row r="277" spans="1:4" s="283" customFormat="1" ht="14.25" customHeight="1">
      <c r="A277" s="185" t="s">
        <v>498</v>
      </c>
      <c r="B277" s="91" t="s">
        <v>499</v>
      </c>
      <c r="C277" s="99">
        <v>0</v>
      </c>
      <c r="D277" s="288"/>
    </row>
    <row r="278" spans="1:4" s="283" customFormat="1" ht="14.25" customHeight="1">
      <c r="A278" s="185" t="s">
        <v>500</v>
      </c>
      <c r="B278" s="91" t="s">
        <v>89</v>
      </c>
      <c r="C278" s="99">
        <v>71</v>
      </c>
      <c r="D278" s="288"/>
    </row>
    <row r="279" spans="1:4" s="283" customFormat="1" ht="14.25" customHeight="1">
      <c r="A279" s="185" t="s">
        <v>501</v>
      </c>
      <c r="B279" s="91" t="s">
        <v>502</v>
      </c>
      <c r="C279" s="99">
        <v>0</v>
      </c>
      <c r="D279" s="288"/>
    </row>
    <row r="280" spans="1:4" s="283" customFormat="1" ht="14.25" customHeight="1">
      <c r="A280" s="185" t="s">
        <v>503</v>
      </c>
      <c r="B280" s="91" t="s">
        <v>504</v>
      </c>
      <c r="C280" s="99">
        <v>355</v>
      </c>
      <c r="D280" s="288"/>
    </row>
    <row r="281" spans="1:4" s="283" customFormat="1" ht="14.25" customHeight="1">
      <c r="A281" s="185" t="s">
        <v>505</v>
      </c>
      <c r="B281" s="91" t="s">
        <v>71</v>
      </c>
      <c r="C281" s="99">
        <v>202</v>
      </c>
      <c r="D281" s="288"/>
    </row>
    <row r="282" spans="1:4" s="283" customFormat="1" ht="14.25" customHeight="1">
      <c r="A282" s="185" t="s">
        <v>506</v>
      </c>
      <c r="B282" s="91" t="s">
        <v>73</v>
      </c>
      <c r="C282" s="99">
        <v>35</v>
      </c>
      <c r="D282" s="288"/>
    </row>
    <row r="283" spans="1:4" s="283" customFormat="1" ht="14.25" customHeight="1">
      <c r="A283" s="185" t="s">
        <v>507</v>
      </c>
      <c r="B283" s="91" t="s">
        <v>75</v>
      </c>
      <c r="C283" s="99">
        <v>0</v>
      </c>
      <c r="D283" s="288"/>
    </row>
    <row r="284" spans="1:4" s="283" customFormat="1" ht="14.25" customHeight="1">
      <c r="A284" s="185" t="s">
        <v>508</v>
      </c>
      <c r="B284" s="91" t="s">
        <v>509</v>
      </c>
      <c r="C284" s="99">
        <v>0</v>
      </c>
      <c r="D284" s="288"/>
    </row>
    <row r="285" spans="1:4" s="283" customFormat="1" ht="14.25" customHeight="1">
      <c r="A285" s="185" t="s">
        <v>510</v>
      </c>
      <c r="B285" s="91" t="s">
        <v>511</v>
      </c>
      <c r="C285" s="99">
        <v>3</v>
      </c>
      <c r="D285" s="288"/>
    </row>
    <row r="286" spans="1:4" s="283" customFormat="1" ht="14.25" customHeight="1">
      <c r="A286" s="185" t="s">
        <v>512</v>
      </c>
      <c r="B286" s="91" t="s">
        <v>513</v>
      </c>
      <c r="C286" s="99">
        <v>0</v>
      </c>
      <c r="D286" s="288"/>
    </row>
    <row r="287" spans="1:4" s="283" customFormat="1" ht="14.25" customHeight="1">
      <c r="A287" s="185" t="s">
        <v>514</v>
      </c>
      <c r="B287" s="91" t="s">
        <v>89</v>
      </c>
      <c r="C287" s="99">
        <v>60</v>
      </c>
      <c r="D287" s="288"/>
    </row>
    <row r="288" spans="1:4" s="283" customFormat="1" ht="14.25" customHeight="1">
      <c r="A288" s="185" t="s">
        <v>515</v>
      </c>
      <c r="B288" s="91" t="s">
        <v>516</v>
      </c>
      <c r="C288" s="99">
        <v>55</v>
      </c>
      <c r="D288" s="288"/>
    </row>
    <row r="289" spans="1:4" s="283" customFormat="1" ht="14.25" customHeight="1">
      <c r="A289" s="185" t="s">
        <v>517</v>
      </c>
      <c r="B289" s="91" t="s">
        <v>518</v>
      </c>
      <c r="C289" s="99">
        <v>10476</v>
      </c>
      <c r="D289" s="288"/>
    </row>
    <row r="290" spans="1:4" s="283" customFormat="1" ht="14.25" customHeight="1">
      <c r="A290" s="185" t="s">
        <v>519</v>
      </c>
      <c r="B290" s="91" t="s">
        <v>71</v>
      </c>
      <c r="C290" s="99">
        <v>6480</v>
      </c>
      <c r="D290" s="288"/>
    </row>
    <row r="291" spans="1:4" s="283" customFormat="1" ht="14.25" customHeight="1">
      <c r="A291" s="185" t="s">
        <v>520</v>
      </c>
      <c r="B291" s="91" t="s">
        <v>73</v>
      </c>
      <c r="C291" s="99">
        <v>1245</v>
      </c>
      <c r="D291" s="288"/>
    </row>
    <row r="292" spans="1:4" s="283" customFormat="1" ht="14.25" customHeight="1">
      <c r="A292" s="185" t="s">
        <v>521</v>
      </c>
      <c r="B292" s="91" t="s">
        <v>75</v>
      </c>
      <c r="C292" s="99">
        <v>0</v>
      </c>
      <c r="D292" s="288"/>
    </row>
    <row r="293" spans="1:4" s="283" customFormat="1" ht="14.25" customHeight="1">
      <c r="A293" s="185" t="s">
        <v>522</v>
      </c>
      <c r="B293" s="91" t="s">
        <v>523</v>
      </c>
      <c r="C293" s="99">
        <v>180</v>
      </c>
      <c r="D293" s="288"/>
    </row>
    <row r="294" spans="1:4" s="283" customFormat="1" ht="14.25" customHeight="1">
      <c r="A294" s="185" t="s">
        <v>524</v>
      </c>
      <c r="B294" s="91" t="s">
        <v>525</v>
      </c>
      <c r="C294" s="99">
        <v>20</v>
      </c>
      <c r="D294" s="288"/>
    </row>
    <row r="295" spans="1:4" s="283" customFormat="1" ht="14.25" customHeight="1">
      <c r="A295" s="185" t="s">
        <v>526</v>
      </c>
      <c r="B295" s="91" t="s">
        <v>527</v>
      </c>
      <c r="C295" s="99">
        <v>125</v>
      </c>
      <c r="D295" s="288"/>
    </row>
    <row r="296" spans="1:4" s="283" customFormat="1" ht="14.25" customHeight="1">
      <c r="A296" s="185" t="s">
        <v>528</v>
      </c>
      <c r="B296" s="91" t="s">
        <v>529</v>
      </c>
      <c r="C296" s="99">
        <v>76</v>
      </c>
      <c r="D296" s="288"/>
    </row>
    <row r="297" spans="1:4" s="283" customFormat="1" ht="14.25" customHeight="1">
      <c r="A297" s="185" t="s">
        <v>530</v>
      </c>
      <c r="B297" s="91" t="s">
        <v>531</v>
      </c>
      <c r="C297" s="99">
        <v>0</v>
      </c>
      <c r="D297" s="288"/>
    </row>
    <row r="298" spans="1:4" s="283" customFormat="1" ht="14.25" customHeight="1">
      <c r="A298" s="185" t="s">
        <v>532</v>
      </c>
      <c r="B298" s="91" t="s">
        <v>533</v>
      </c>
      <c r="C298" s="99">
        <v>126</v>
      </c>
      <c r="D298" s="288"/>
    </row>
    <row r="299" spans="1:4" s="283" customFormat="1" ht="14.25" customHeight="1">
      <c r="A299" s="185" t="s">
        <v>534</v>
      </c>
      <c r="B299" s="91" t="s">
        <v>535</v>
      </c>
      <c r="C299" s="99">
        <v>735</v>
      </c>
      <c r="D299" s="288"/>
    </row>
    <row r="300" spans="1:4" s="283" customFormat="1" ht="14.25" customHeight="1">
      <c r="A300" s="185" t="s">
        <v>536</v>
      </c>
      <c r="B300" s="91" t="s">
        <v>172</v>
      </c>
      <c r="C300" s="99">
        <v>0</v>
      </c>
      <c r="D300" s="288"/>
    </row>
    <row r="301" spans="1:4" s="283" customFormat="1" ht="14.25" customHeight="1">
      <c r="A301" s="185" t="s">
        <v>537</v>
      </c>
      <c r="B301" s="91" t="s">
        <v>89</v>
      </c>
      <c r="C301" s="99">
        <v>134</v>
      </c>
      <c r="D301" s="288"/>
    </row>
    <row r="302" spans="1:4" s="283" customFormat="1" ht="14.25" customHeight="1">
      <c r="A302" s="185" t="s">
        <v>538</v>
      </c>
      <c r="B302" s="91" t="s">
        <v>539</v>
      </c>
      <c r="C302" s="99">
        <v>1355</v>
      </c>
      <c r="D302" s="288"/>
    </row>
    <row r="303" spans="1:4" s="283" customFormat="1" ht="14.25" customHeight="1">
      <c r="A303" s="185" t="s">
        <v>540</v>
      </c>
      <c r="B303" s="91" t="s">
        <v>541</v>
      </c>
      <c r="C303" s="99">
        <v>131</v>
      </c>
      <c r="D303" s="288"/>
    </row>
    <row r="304" spans="1:4" s="283" customFormat="1" ht="14.25" customHeight="1">
      <c r="A304" s="185" t="s">
        <v>542</v>
      </c>
      <c r="B304" s="91" t="s">
        <v>71</v>
      </c>
      <c r="C304" s="99">
        <v>131</v>
      </c>
      <c r="D304" s="288"/>
    </row>
    <row r="305" spans="1:4" s="283" customFormat="1" ht="14.25" customHeight="1">
      <c r="A305" s="185" t="s">
        <v>543</v>
      </c>
      <c r="B305" s="91" t="s">
        <v>73</v>
      </c>
      <c r="C305" s="99">
        <v>0</v>
      </c>
      <c r="D305" s="288"/>
    </row>
    <row r="306" spans="1:4" s="283" customFormat="1" ht="14.25" customHeight="1">
      <c r="A306" s="185" t="s">
        <v>544</v>
      </c>
      <c r="B306" s="91" t="s">
        <v>75</v>
      </c>
      <c r="C306" s="99">
        <v>0</v>
      </c>
      <c r="D306" s="288"/>
    </row>
    <row r="307" spans="1:4" s="283" customFormat="1" ht="14.25" customHeight="1">
      <c r="A307" s="185" t="s">
        <v>545</v>
      </c>
      <c r="B307" s="91" t="s">
        <v>546</v>
      </c>
      <c r="C307" s="99">
        <v>0</v>
      </c>
      <c r="D307" s="288"/>
    </row>
    <row r="308" spans="1:4" s="283" customFormat="1" ht="14.25" customHeight="1">
      <c r="A308" s="185" t="s">
        <v>547</v>
      </c>
      <c r="B308" s="91" t="s">
        <v>548</v>
      </c>
      <c r="C308" s="99">
        <v>0</v>
      </c>
      <c r="D308" s="288"/>
    </row>
    <row r="309" spans="1:4" s="283" customFormat="1" ht="14.25" customHeight="1">
      <c r="A309" s="185" t="s">
        <v>549</v>
      </c>
      <c r="B309" s="91" t="s">
        <v>550</v>
      </c>
      <c r="C309" s="99">
        <v>0</v>
      </c>
      <c r="D309" s="288"/>
    </row>
    <row r="310" spans="1:4" s="283" customFormat="1" ht="14.25" customHeight="1">
      <c r="A310" s="185" t="s">
        <v>551</v>
      </c>
      <c r="B310" s="91" t="s">
        <v>172</v>
      </c>
      <c r="C310" s="99">
        <v>0</v>
      </c>
      <c r="D310" s="288"/>
    </row>
    <row r="311" spans="1:4" s="283" customFormat="1" ht="14.25" customHeight="1">
      <c r="A311" s="185" t="s">
        <v>552</v>
      </c>
      <c r="B311" s="91" t="s">
        <v>89</v>
      </c>
      <c r="C311" s="99">
        <v>0</v>
      </c>
      <c r="D311" s="288"/>
    </row>
    <row r="312" spans="1:4" s="283" customFormat="1" ht="14.25" customHeight="1">
      <c r="A312" s="185" t="s">
        <v>553</v>
      </c>
      <c r="B312" s="91" t="s">
        <v>554</v>
      </c>
      <c r="C312" s="99">
        <v>0</v>
      </c>
      <c r="D312" s="288"/>
    </row>
    <row r="313" spans="1:4" s="283" customFormat="1" ht="14.25" customHeight="1">
      <c r="A313" s="185" t="s">
        <v>555</v>
      </c>
      <c r="B313" s="91" t="s">
        <v>556</v>
      </c>
      <c r="C313" s="99">
        <v>1116</v>
      </c>
      <c r="D313" s="288"/>
    </row>
    <row r="314" spans="1:4" s="283" customFormat="1" ht="14.25" customHeight="1">
      <c r="A314" s="185" t="s">
        <v>557</v>
      </c>
      <c r="B314" s="91" t="s">
        <v>71</v>
      </c>
      <c r="C314" s="99">
        <v>0</v>
      </c>
      <c r="D314" s="288"/>
    </row>
    <row r="315" spans="1:4" s="283" customFormat="1" ht="14.25" customHeight="1">
      <c r="A315" s="185" t="s">
        <v>558</v>
      </c>
      <c r="B315" s="91" t="s">
        <v>73</v>
      </c>
      <c r="C315" s="99">
        <v>0</v>
      </c>
      <c r="D315" s="288"/>
    </row>
    <row r="316" spans="1:4" s="283" customFormat="1" ht="14.25" customHeight="1">
      <c r="A316" s="185" t="s">
        <v>559</v>
      </c>
      <c r="B316" s="91" t="s">
        <v>75</v>
      </c>
      <c r="C316" s="99">
        <v>0</v>
      </c>
      <c r="D316" s="288"/>
    </row>
    <row r="317" spans="1:4" s="283" customFormat="1" ht="14.25" customHeight="1">
      <c r="A317" s="185" t="s">
        <v>560</v>
      </c>
      <c r="B317" s="91" t="s">
        <v>561</v>
      </c>
      <c r="C317" s="99">
        <v>0</v>
      </c>
      <c r="D317" s="288"/>
    </row>
    <row r="318" spans="1:4" s="283" customFormat="1" ht="14.25" customHeight="1">
      <c r="A318" s="185" t="s">
        <v>562</v>
      </c>
      <c r="B318" s="91" t="s">
        <v>563</v>
      </c>
      <c r="C318" s="99">
        <v>0</v>
      </c>
      <c r="D318" s="288"/>
    </row>
    <row r="319" spans="1:4" s="283" customFormat="1" ht="14.25" customHeight="1">
      <c r="A319" s="185" t="s">
        <v>564</v>
      </c>
      <c r="B319" s="91" t="s">
        <v>565</v>
      </c>
      <c r="C319" s="99">
        <v>1116</v>
      </c>
      <c r="D319" s="288"/>
    </row>
    <row r="320" spans="1:4" s="283" customFormat="1" ht="14.25" customHeight="1">
      <c r="A320" s="185" t="s">
        <v>566</v>
      </c>
      <c r="B320" s="91" t="s">
        <v>172</v>
      </c>
      <c r="C320" s="99">
        <v>0</v>
      </c>
      <c r="D320" s="288"/>
    </row>
    <row r="321" spans="1:4" s="283" customFormat="1" ht="14.25" customHeight="1">
      <c r="A321" s="185" t="s">
        <v>567</v>
      </c>
      <c r="B321" s="91" t="s">
        <v>89</v>
      </c>
      <c r="C321" s="99">
        <v>0</v>
      </c>
      <c r="D321" s="288"/>
    </row>
    <row r="322" spans="1:4" s="283" customFormat="1" ht="14.25" customHeight="1">
      <c r="A322" s="185" t="s">
        <v>568</v>
      </c>
      <c r="B322" s="91" t="s">
        <v>569</v>
      </c>
      <c r="C322" s="99">
        <v>0</v>
      </c>
      <c r="D322" s="288"/>
    </row>
    <row r="323" spans="1:4" s="283" customFormat="1" ht="14.25" customHeight="1">
      <c r="A323" s="185" t="s">
        <v>570</v>
      </c>
      <c r="B323" s="91" t="s">
        <v>571</v>
      </c>
      <c r="C323" s="99">
        <v>0</v>
      </c>
      <c r="D323" s="288"/>
    </row>
    <row r="324" spans="1:4" s="283" customFormat="1" ht="14.25" customHeight="1">
      <c r="A324" s="185" t="s">
        <v>572</v>
      </c>
      <c r="B324" s="91" t="s">
        <v>71</v>
      </c>
      <c r="C324" s="99">
        <v>0</v>
      </c>
      <c r="D324" s="288"/>
    </row>
    <row r="325" spans="1:4" s="283" customFormat="1" ht="14.25" customHeight="1">
      <c r="A325" s="185" t="s">
        <v>573</v>
      </c>
      <c r="B325" s="91" t="s">
        <v>73</v>
      </c>
      <c r="C325" s="99">
        <v>0</v>
      </c>
      <c r="D325" s="288"/>
    </row>
    <row r="326" spans="1:4" s="283" customFormat="1" ht="14.25" customHeight="1">
      <c r="A326" s="185" t="s">
        <v>574</v>
      </c>
      <c r="B326" s="91" t="s">
        <v>75</v>
      </c>
      <c r="C326" s="99">
        <v>0</v>
      </c>
      <c r="D326" s="288"/>
    </row>
    <row r="327" spans="1:4" s="283" customFormat="1" ht="14.25" customHeight="1">
      <c r="A327" s="185" t="s">
        <v>575</v>
      </c>
      <c r="B327" s="91" t="s">
        <v>576</v>
      </c>
      <c r="C327" s="99">
        <v>0</v>
      </c>
      <c r="D327" s="288"/>
    </row>
    <row r="328" spans="1:4" s="283" customFormat="1" ht="14.25" customHeight="1">
      <c r="A328" s="185" t="s">
        <v>577</v>
      </c>
      <c r="B328" s="91" t="s">
        <v>578</v>
      </c>
      <c r="C328" s="99">
        <v>0</v>
      </c>
      <c r="D328" s="288"/>
    </row>
    <row r="329" spans="1:4" s="283" customFormat="1" ht="14.25" customHeight="1">
      <c r="A329" s="185" t="s">
        <v>579</v>
      </c>
      <c r="B329" s="91" t="s">
        <v>89</v>
      </c>
      <c r="C329" s="99">
        <v>0</v>
      </c>
      <c r="D329" s="288"/>
    </row>
    <row r="330" spans="1:4" s="283" customFormat="1" ht="14.25" customHeight="1">
      <c r="A330" s="185" t="s">
        <v>580</v>
      </c>
      <c r="B330" s="91" t="s">
        <v>581</v>
      </c>
      <c r="C330" s="99">
        <v>0</v>
      </c>
      <c r="D330" s="288"/>
    </row>
    <row r="331" spans="1:4" s="283" customFormat="1" ht="14.25" customHeight="1">
      <c r="A331" s="185" t="s">
        <v>582</v>
      </c>
      <c r="B331" s="91" t="s">
        <v>583</v>
      </c>
      <c r="C331" s="99">
        <v>0</v>
      </c>
      <c r="D331" s="288"/>
    </row>
    <row r="332" spans="1:4" s="283" customFormat="1" ht="14.25" customHeight="1">
      <c r="A332" s="185" t="s">
        <v>584</v>
      </c>
      <c r="B332" s="91" t="s">
        <v>71</v>
      </c>
      <c r="C332" s="99">
        <v>0</v>
      </c>
      <c r="D332" s="288"/>
    </row>
    <row r="333" spans="1:4" s="283" customFormat="1" ht="14.25" customHeight="1">
      <c r="A333" s="185" t="s">
        <v>585</v>
      </c>
      <c r="B333" s="91" t="s">
        <v>73</v>
      </c>
      <c r="C333" s="99">
        <v>0</v>
      </c>
      <c r="D333" s="288"/>
    </row>
    <row r="334" spans="1:4" s="283" customFormat="1" ht="14.25" customHeight="1">
      <c r="A334" s="185" t="s">
        <v>586</v>
      </c>
      <c r="B334" s="91" t="s">
        <v>172</v>
      </c>
      <c r="C334" s="99">
        <v>0</v>
      </c>
      <c r="D334" s="288"/>
    </row>
    <row r="335" spans="1:4" s="283" customFormat="1" ht="14.25" customHeight="1">
      <c r="A335" s="185" t="s">
        <v>587</v>
      </c>
      <c r="B335" s="91" t="s">
        <v>588</v>
      </c>
      <c r="C335" s="99">
        <v>0</v>
      </c>
      <c r="D335" s="288"/>
    </row>
    <row r="336" spans="1:4" s="283" customFormat="1" ht="14.25" customHeight="1">
      <c r="A336" s="185" t="s">
        <v>589</v>
      </c>
      <c r="B336" s="91" t="s">
        <v>590</v>
      </c>
      <c r="C336" s="99">
        <v>0</v>
      </c>
      <c r="D336" s="288"/>
    </row>
    <row r="337" spans="1:4" s="283" customFormat="1" ht="14.25" customHeight="1">
      <c r="A337" s="185" t="s">
        <v>591</v>
      </c>
      <c r="B337" s="91" t="s">
        <v>592</v>
      </c>
      <c r="C337" s="99">
        <v>688</v>
      </c>
      <c r="D337" s="288"/>
    </row>
    <row r="338" spans="1:4" s="283" customFormat="1" ht="14.25" customHeight="1">
      <c r="A338" s="185" t="s">
        <v>593</v>
      </c>
      <c r="B338" s="91" t="s">
        <v>594</v>
      </c>
      <c r="C338" s="99">
        <v>0</v>
      </c>
      <c r="D338" s="288"/>
    </row>
    <row r="339" spans="1:4" s="283" customFormat="1" ht="14.25" customHeight="1">
      <c r="A339" s="185" t="s">
        <v>595</v>
      </c>
      <c r="B339" s="91" t="s">
        <v>596</v>
      </c>
      <c r="C339" s="99">
        <v>688</v>
      </c>
      <c r="D339" s="288"/>
    </row>
    <row r="340" spans="1:4" s="283" customFormat="1" ht="14.25" customHeight="1">
      <c r="A340" s="185" t="s">
        <v>597</v>
      </c>
      <c r="B340" s="91" t="s">
        <v>598</v>
      </c>
      <c r="C340" s="99">
        <v>475036</v>
      </c>
      <c r="D340" s="288"/>
    </row>
    <row r="341" spans="1:4" s="283" customFormat="1" ht="14.25" customHeight="1">
      <c r="A341" s="185" t="s">
        <v>599</v>
      </c>
      <c r="B341" s="91" t="s">
        <v>600</v>
      </c>
      <c r="C341" s="99">
        <v>19600</v>
      </c>
      <c r="D341" s="288"/>
    </row>
    <row r="342" spans="1:4" s="283" customFormat="1" ht="14.25" customHeight="1">
      <c r="A342" s="185" t="s">
        <v>601</v>
      </c>
      <c r="B342" s="91" t="s">
        <v>71</v>
      </c>
      <c r="C342" s="99">
        <v>14341</v>
      </c>
      <c r="D342" s="288"/>
    </row>
    <row r="343" spans="1:4" s="283" customFormat="1" ht="14.25" customHeight="1">
      <c r="A343" s="185" t="s">
        <v>602</v>
      </c>
      <c r="B343" s="91" t="s">
        <v>73</v>
      </c>
      <c r="C343" s="99">
        <v>143</v>
      </c>
      <c r="D343" s="288"/>
    </row>
    <row r="344" spans="1:4" s="283" customFormat="1" ht="14.25" customHeight="1">
      <c r="A344" s="185" t="s">
        <v>603</v>
      </c>
      <c r="B344" s="91" t="s">
        <v>75</v>
      </c>
      <c r="C344" s="99">
        <v>570</v>
      </c>
      <c r="D344" s="288"/>
    </row>
    <row r="345" spans="1:4" s="283" customFormat="1" ht="14.25" customHeight="1">
      <c r="A345" s="185" t="s">
        <v>604</v>
      </c>
      <c r="B345" s="91" t="s">
        <v>605</v>
      </c>
      <c r="C345" s="99">
        <v>4546</v>
      </c>
      <c r="D345" s="288"/>
    </row>
    <row r="346" spans="1:4" s="283" customFormat="1" ht="14.25" customHeight="1">
      <c r="A346" s="185" t="s">
        <v>606</v>
      </c>
      <c r="B346" s="91" t="s">
        <v>607</v>
      </c>
      <c r="C346" s="99">
        <v>379206</v>
      </c>
      <c r="D346" s="288"/>
    </row>
    <row r="347" spans="1:4" s="283" customFormat="1" ht="14.25" customHeight="1">
      <c r="A347" s="185" t="s">
        <v>608</v>
      </c>
      <c r="B347" s="91" t="s">
        <v>609</v>
      </c>
      <c r="C347" s="99">
        <v>13573</v>
      </c>
      <c r="D347" s="288"/>
    </row>
    <row r="348" spans="1:4" s="283" customFormat="1" ht="14.25" customHeight="1">
      <c r="A348" s="185" t="s">
        <v>610</v>
      </c>
      <c r="B348" s="91" t="s">
        <v>611</v>
      </c>
      <c r="C348" s="99">
        <v>165328</v>
      </c>
      <c r="D348" s="288"/>
    </row>
    <row r="349" spans="1:4" s="283" customFormat="1" ht="14.25" customHeight="1">
      <c r="A349" s="185" t="s">
        <v>612</v>
      </c>
      <c r="B349" s="91" t="s">
        <v>613</v>
      </c>
      <c r="C349" s="99">
        <v>69744</v>
      </c>
      <c r="D349" s="288"/>
    </row>
    <row r="350" spans="1:4" s="283" customFormat="1" ht="14.25" customHeight="1">
      <c r="A350" s="185" t="s">
        <v>614</v>
      </c>
      <c r="B350" s="91" t="s">
        <v>615</v>
      </c>
      <c r="C350" s="99">
        <v>61494</v>
      </c>
      <c r="D350" s="288"/>
    </row>
    <row r="351" spans="1:4" s="283" customFormat="1" ht="14.25" customHeight="1">
      <c r="A351" s="185" t="s">
        <v>616</v>
      </c>
      <c r="B351" s="91" t="s">
        <v>617</v>
      </c>
      <c r="C351" s="99">
        <v>5149</v>
      </c>
      <c r="D351" s="288"/>
    </row>
    <row r="352" spans="1:4" s="283" customFormat="1" ht="14.25" customHeight="1">
      <c r="A352" s="185" t="s">
        <v>618</v>
      </c>
      <c r="B352" s="91" t="s">
        <v>619</v>
      </c>
      <c r="C352" s="99">
        <v>63918</v>
      </c>
      <c r="D352" s="288"/>
    </row>
    <row r="353" spans="1:4" s="283" customFormat="1" ht="14.25" customHeight="1">
      <c r="A353" s="185" t="s">
        <v>620</v>
      </c>
      <c r="B353" s="91" t="s">
        <v>621</v>
      </c>
      <c r="C353" s="99">
        <v>30735</v>
      </c>
      <c r="D353" s="288"/>
    </row>
    <row r="354" spans="1:4" s="283" customFormat="1" ht="14.25" customHeight="1">
      <c r="A354" s="185" t="s">
        <v>622</v>
      </c>
      <c r="B354" s="91" t="s">
        <v>623</v>
      </c>
      <c r="C354" s="99">
        <v>0</v>
      </c>
      <c r="D354" s="288"/>
    </row>
    <row r="355" spans="1:4" s="283" customFormat="1" ht="14.25" customHeight="1">
      <c r="A355" s="185" t="s">
        <v>624</v>
      </c>
      <c r="B355" s="91" t="s">
        <v>625</v>
      </c>
      <c r="C355" s="99">
        <v>20003</v>
      </c>
      <c r="D355" s="288"/>
    </row>
    <row r="356" spans="1:4" s="283" customFormat="1" ht="14.25" customHeight="1">
      <c r="A356" s="185" t="s">
        <v>626</v>
      </c>
      <c r="B356" s="91" t="s">
        <v>627</v>
      </c>
      <c r="C356" s="99">
        <v>3838</v>
      </c>
      <c r="D356" s="288"/>
    </row>
    <row r="357" spans="1:4" s="283" customFormat="1" ht="14.25" customHeight="1">
      <c r="A357" s="185" t="s">
        <v>628</v>
      </c>
      <c r="B357" s="91" t="s">
        <v>629</v>
      </c>
      <c r="C357" s="99">
        <v>5971</v>
      </c>
      <c r="D357" s="288"/>
    </row>
    <row r="358" spans="1:4" s="283" customFormat="1" ht="14.25" customHeight="1">
      <c r="A358" s="185" t="s">
        <v>630</v>
      </c>
      <c r="B358" s="91" t="s">
        <v>631</v>
      </c>
      <c r="C358" s="99">
        <v>923</v>
      </c>
      <c r="D358" s="288"/>
    </row>
    <row r="359" spans="1:4" s="283" customFormat="1" ht="14.25" customHeight="1">
      <c r="A359" s="185" t="s">
        <v>632</v>
      </c>
      <c r="B359" s="91" t="s">
        <v>633</v>
      </c>
      <c r="C359" s="99">
        <v>263</v>
      </c>
      <c r="D359" s="288"/>
    </row>
    <row r="360" spans="1:4" s="283" customFormat="1" ht="14.25" customHeight="1">
      <c r="A360" s="185" t="s">
        <v>634</v>
      </c>
      <c r="B360" s="91" t="s">
        <v>635</v>
      </c>
      <c r="C360" s="99">
        <v>0</v>
      </c>
      <c r="D360" s="288"/>
    </row>
    <row r="361" spans="1:4" s="283" customFormat="1" ht="14.25" customHeight="1">
      <c r="A361" s="185" t="s">
        <v>636</v>
      </c>
      <c r="B361" s="91" t="s">
        <v>637</v>
      </c>
      <c r="C361" s="99">
        <v>0</v>
      </c>
      <c r="D361" s="288"/>
    </row>
    <row r="362" spans="1:4" s="283" customFormat="1" ht="14.25" customHeight="1">
      <c r="A362" s="185" t="s">
        <v>638</v>
      </c>
      <c r="B362" s="91" t="s">
        <v>639</v>
      </c>
      <c r="C362" s="99">
        <v>0</v>
      </c>
      <c r="D362" s="288"/>
    </row>
    <row r="363" spans="1:4" s="283" customFormat="1" ht="14.25" customHeight="1">
      <c r="A363" s="185" t="s">
        <v>640</v>
      </c>
      <c r="B363" s="91" t="s">
        <v>641</v>
      </c>
      <c r="C363" s="99">
        <v>0</v>
      </c>
      <c r="D363" s="288"/>
    </row>
    <row r="364" spans="1:4" s="283" customFormat="1" ht="14.25" customHeight="1">
      <c r="A364" s="185" t="s">
        <v>642</v>
      </c>
      <c r="B364" s="91" t="s">
        <v>643</v>
      </c>
      <c r="C364" s="99">
        <v>263</v>
      </c>
      <c r="D364" s="288"/>
    </row>
    <row r="365" spans="1:4" s="283" customFormat="1" ht="14.25" customHeight="1">
      <c r="A365" s="185" t="s">
        <v>644</v>
      </c>
      <c r="B365" s="91" t="s">
        <v>645</v>
      </c>
      <c r="C365" s="99">
        <v>374</v>
      </c>
      <c r="D365" s="288"/>
    </row>
    <row r="366" spans="1:4" s="283" customFormat="1" ht="14.25" customHeight="1">
      <c r="A366" s="185" t="s">
        <v>646</v>
      </c>
      <c r="B366" s="91" t="s">
        <v>647</v>
      </c>
      <c r="C366" s="99">
        <v>147</v>
      </c>
      <c r="D366" s="288"/>
    </row>
    <row r="367" spans="1:4" s="283" customFormat="1" ht="14.25" customHeight="1">
      <c r="A367" s="185" t="s">
        <v>648</v>
      </c>
      <c r="B367" s="91" t="s">
        <v>649</v>
      </c>
      <c r="C367" s="99">
        <v>152</v>
      </c>
      <c r="D367" s="288"/>
    </row>
    <row r="368" spans="1:4" s="283" customFormat="1" ht="14.25" customHeight="1">
      <c r="A368" s="185" t="s">
        <v>650</v>
      </c>
      <c r="B368" s="91" t="s">
        <v>651</v>
      </c>
      <c r="C368" s="99">
        <v>75</v>
      </c>
      <c r="D368" s="288"/>
    </row>
    <row r="369" spans="1:4" s="283" customFormat="1" ht="14.25" customHeight="1">
      <c r="A369" s="185" t="s">
        <v>652</v>
      </c>
      <c r="B369" s="91" t="s">
        <v>653</v>
      </c>
      <c r="C369" s="99">
        <v>0</v>
      </c>
      <c r="D369" s="288"/>
    </row>
    <row r="370" spans="1:4" s="283" customFormat="1" ht="14.25" customHeight="1">
      <c r="A370" s="185" t="s">
        <v>654</v>
      </c>
      <c r="B370" s="91" t="s">
        <v>655</v>
      </c>
      <c r="C370" s="99">
        <v>0</v>
      </c>
      <c r="D370" s="288"/>
    </row>
    <row r="371" spans="1:4" s="283" customFormat="1" ht="14.25" customHeight="1">
      <c r="A371" s="185" t="s">
        <v>656</v>
      </c>
      <c r="B371" s="91" t="s">
        <v>657</v>
      </c>
      <c r="C371" s="99">
        <v>0</v>
      </c>
      <c r="D371" s="288"/>
    </row>
    <row r="372" spans="1:4" s="283" customFormat="1" ht="14.25" customHeight="1">
      <c r="A372" s="185" t="s">
        <v>658</v>
      </c>
      <c r="B372" s="91" t="s">
        <v>659</v>
      </c>
      <c r="C372" s="99">
        <v>0</v>
      </c>
      <c r="D372" s="288"/>
    </row>
    <row r="373" spans="1:4" s="283" customFormat="1" ht="14.25" customHeight="1">
      <c r="A373" s="185" t="s">
        <v>660</v>
      </c>
      <c r="B373" s="91" t="s">
        <v>661</v>
      </c>
      <c r="C373" s="99">
        <v>725</v>
      </c>
      <c r="D373" s="288"/>
    </row>
    <row r="374" spans="1:4" s="283" customFormat="1" ht="14.25" customHeight="1">
      <c r="A374" s="185" t="s">
        <v>662</v>
      </c>
      <c r="B374" s="91" t="s">
        <v>663</v>
      </c>
      <c r="C374" s="99">
        <v>627</v>
      </c>
      <c r="D374" s="288"/>
    </row>
    <row r="375" spans="1:4" s="283" customFormat="1" ht="14.25" customHeight="1">
      <c r="A375" s="185" t="s">
        <v>664</v>
      </c>
      <c r="B375" s="91" t="s">
        <v>665</v>
      </c>
      <c r="C375" s="99">
        <v>0</v>
      </c>
      <c r="D375" s="288"/>
    </row>
    <row r="376" spans="1:4" s="283" customFormat="1" ht="14.25" customHeight="1">
      <c r="A376" s="185" t="s">
        <v>666</v>
      </c>
      <c r="B376" s="91" t="s">
        <v>667</v>
      </c>
      <c r="C376" s="99">
        <v>98</v>
      </c>
      <c r="D376" s="288"/>
    </row>
    <row r="377" spans="1:4" s="283" customFormat="1" ht="14.25" customHeight="1">
      <c r="A377" s="185" t="s">
        <v>668</v>
      </c>
      <c r="B377" s="91" t="s">
        <v>669</v>
      </c>
      <c r="C377" s="99">
        <v>15067</v>
      </c>
      <c r="D377" s="288"/>
    </row>
    <row r="378" spans="1:4" s="283" customFormat="1" ht="14.25" customHeight="1">
      <c r="A378" s="185" t="s">
        <v>670</v>
      </c>
      <c r="B378" s="91" t="s">
        <v>671</v>
      </c>
      <c r="C378" s="99">
        <v>4472</v>
      </c>
      <c r="D378" s="288"/>
    </row>
    <row r="379" spans="1:4" s="283" customFormat="1" ht="14.25" customHeight="1">
      <c r="A379" s="185" t="s">
        <v>672</v>
      </c>
      <c r="B379" s="91" t="s">
        <v>673</v>
      </c>
      <c r="C379" s="99">
        <v>9683</v>
      </c>
      <c r="D379" s="288"/>
    </row>
    <row r="380" spans="1:4" s="283" customFormat="1" ht="14.25" customHeight="1">
      <c r="A380" s="185" t="s">
        <v>674</v>
      </c>
      <c r="B380" s="91" t="s">
        <v>675</v>
      </c>
      <c r="C380" s="99">
        <v>124</v>
      </c>
      <c r="D380" s="288"/>
    </row>
    <row r="381" spans="1:4" s="283" customFormat="1" ht="14.25" customHeight="1">
      <c r="A381" s="185" t="s">
        <v>676</v>
      </c>
      <c r="B381" s="91" t="s">
        <v>677</v>
      </c>
      <c r="C381" s="99">
        <v>0</v>
      </c>
      <c r="D381" s="288"/>
    </row>
    <row r="382" spans="1:4" s="283" customFormat="1" ht="14.25" customHeight="1">
      <c r="A382" s="185" t="s">
        <v>678</v>
      </c>
      <c r="B382" s="91" t="s">
        <v>679</v>
      </c>
      <c r="C382" s="99">
        <v>788</v>
      </c>
      <c r="D382" s="288"/>
    </row>
    <row r="383" spans="1:4" s="283" customFormat="1" ht="14.25" customHeight="1">
      <c r="A383" s="185" t="s">
        <v>680</v>
      </c>
      <c r="B383" s="91" t="s">
        <v>681</v>
      </c>
      <c r="C383" s="99">
        <v>19185</v>
      </c>
      <c r="D383" s="288"/>
    </row>
    <row r="384" spans="1:4" s="283" customFormat="1" ht="14.25" customHeight="1">
      <c r="A384" s="185" t="s">
        <v>682</v>
      </c>
      <c r="B384" s="91" t="s">
        <v>683</v>
      </c>
      <c r="C384" s="99">
        <v>200</v>
      </c>
      <c r="D384" s="288"/>
    </row>
    <row r="385" spans="1:4" s="283" customFormat="1" ht="14.25" customHeight="1">
      <c r="A385" s="185" t="s">
        <v>684</v>
      </c>
      <c r="B385" s="91" t="s">
        <v>685</v>
      </c>
      <c r="C385" s="99">
        <v>149</v>
      </c>
      <c r="D385" s="288"/>
    </row>
    <row r="386" spans="1:4" s="283" customFormat="1" ht="14.25" customHeight="1">
      <c r="A386" s="185" t="s">
        <v>686</v>
      </c>
      <c r="B386" s="91" t="s">
        <v>687</v>
      </c>
      <c r="C386" s="99">
        <v>0</v>
      </c>
      <c r="D386" s="288"/>
    </row>
    <row r="387" spans="1:4" s="283" customFormat="1" ht="14.25" customHeight="1">
      <c r="A387" s="185" t="s">
        <v>688</v>
      </c>
      <c r="B387" s="91" t="s">
        <v>689</v>
      </c>
      <c r="C387" s="99">
        <v>0</v>
      </c>
      <c r="D387" s="288"/>
    </row>
    <row r="388" spans="1:4" s="283" customFormat="1" ht="14.25" customHeight="1">
      <c r="A388" s="185" t="s">
        <v>690</v>
      </c>
      <c r="B388" s="91" t="s">
        <v>691</v>
      </c>
      <c r="C388" s="99">
        <v>0</v>
      </c>
      <c r="D388" s="288"/>
    </row>
    <row r="389" spans="1:4" s="283" customFormat="1" ht="14.25" customHeight="1">
      <c r="A389" s="185" t="s">
        <v>692</v>
      </c>
      <c r="B389" s="91" t="s">
        <v>693</v>
      </c>
      <c r="C389" s="99">
        <v>18836</v>
      </c>
      <c r="D389" s="288"/>
    </row>
    <row r="390" spans="1:4" s="283" customFormat="1" ht="14.25" customHeight="1">
      <c r="A390" s="185" t="s">
        <v>694</v>
      </c>
      <c r="B390" s="91" t="s">
        <v>695</v>
      </c>
      <c r="C390" s="99">
        <v>9881</v>
      </c>
      <c r="D390" s="288"/>
    </row>
    <row r="391" spans="1:4" s="283" customFormat="1" ht="14.25" customHeight="1">
      <c r="A391" s="185" t="s">
        <v>696</v>
      </c>
      <c r="B391" s="91" t="s">
        <v>697</v>
      </c>
      <c r="C391" s="99">
        <v>33866</v>
      </c>
      <c r="D391" s="288"/>
    </row>
    <row r="392" spans="1:4" s="283" customFormat="1" ht="14.25" customHeight="1">
      <c r="A392" s="185" t="s">
        <v>698</v>
      </c>
      <c r="B392" s="91" t="s">
        <v>699</v>
      </c>
      <c r="C392" s="99">
        <v>1322</v>
      </c>
      <c r="D392" s="288"/>
    </row>
    <row r="393" spans="1:4" s="283" customFormat="1" ht="14.25" customHeight="1">
      <c r="A393" s="185" t="s">
        <v>700</v>
      </c>
      <c r="B393" s="91" t="s">
        <v>71</v>
      </c>
      <c r="C393" s="99">
        <v>983</v>
      </c>
      <c r="D393" s="288"/>
    </row>
    <row r="394" spans="1:4" s="283" customFormat="1" ht="14.25" customHeight="1">
      <c r="A394" s="185" t="s">
        <v>701</v>
      </c>
      <c r="B394" s="91" t="s">
        <v>73</v>
      </c>
      <c r="C394" s="99">
        <v>89</v>
      </c>
      <c r="D394" s="288"/>
    </row>
    <row r="395" spans="1:4" s="283" customFormat="1" ht="14.25" customHeight="1">
      <c r="A395" s="185" t="s">
        <v>702</v>
      </c>
      <c r="B395" s="91" t="s">
        <v>75</v>
      </c>
      <c r="C395" s="99">
        <v>0</v>
      </c>
      <c r="D395" s="288"/>
    </row>
    <row r="396" spans="1:4" s="283" customFormat="1" ht="14.25" customHeight="1">
      <c r="A396" s="185" t="s">
        <v>703</v>
      </c>
      <c r="B396" s="91" t="s">
        <v>704</v>
      </c>
      <c r="C396" s="99">
        <v>250</v>
      </c>
      <c r="D396" s="288"/>
    </row>
    <row r="397" spans="1:4" s="283" customFormat="1" ht="14.25" customHeight="1">
      <c r="A397" s="185" t="s">
        <v>705</v>
      </c>
      <c r="B397" s="91" t="s">
        <v>706</v>
      </c>
      <c r="C397" s="99">
        <v>341</v>
      </c>
      <c r="D397" s="288"/>
    </row>
    <row r="398" spans="1:4" s="283" customFormat="1" ht="14.25" customHeight="1">
      <c r="A398" s="185" t="s">
        <v>707</v>
      </c>
      <c r="B398" s="91" t="s">
        <v>708</v>
      </c>
      <c r="C398" s="99">
        <v>341</v>
      </c>
      <c r="D398" s="288"/>
    </row>
    <row r="399" spans="1:4" s="283" customFormat="1" ht="14.25" customHeight="1">
      <c r="A399" s="185" t="s">
        <v>709</v>
      </c>
      <c r="B399" s="91" t="s">
        <v>710</v>
      </c>
      <c r="C399" s="99">
        <v>0</v>
      </c>
      <c r="D399" s="288"/>
    </row>
    <row r="400" spans="1:4" s="283" customFormat="1" ht="14.25" customHeight="1">
      <c r="A400" s="185" t="s">
        <v>711</v>
      </c>
      <c r="B400" s="91" t="s">
        <v>712</v>
      </c>
      <c r="C400" s="99">
        <v>0</v>
      </c>
      <c r="D400" s="288"/>
    </row>
    <row r="401" spans="1:4" s="283" customFormat="1" ht="14.25" customHeight="1">
      <c r="A401" s="185" t="s">
        <v>713</v>
      </c>
      <c r="B401" s="91" t="s">
        <v>714</v>
      </c>
      <c r="C401" s="99">
        <v>0</v>
      </c>
      <c r="D401" s="288"/>
    </row>
    <row r="402" spans="1:4" s="283" customFormat="1" ht="14.25" customHeight="1">
      <c r="A402" s="185" t="s">
        <v>715</v>
      </c>
      <c r="B402" s="91" t="s">
        <v>716</v>
      </c>
      <c r="C402" s="99">
        <v>0</v>
      </c>
      <c r="D402" s="288"/>
    </row>
    <row r="403" spans="1:4" s="283" customFormat="1" ht="14.25" customHeight="1">
      <c r="A403" s="185" t="s">
        <v>717</v>
      </c>
      <c r="B403" s="91" t="s">
        <v>718</v>
      </c>
      <c r="C403" s="99">
        <v>0</v>
      </c>
      <c r="D403" s="288"/>
    </row>
    <row r="404" spans="1:4" s="283" customFormat="1" ht="14.25" customHeight="1">
      <c r="A404" s="185" t="s">
        <v>719</v>
      </c>
      <c r="B404" s="91" t="s">
        <v>720</v>
      </c>
      <c r="C404" s="99">
        <v>0</v>
      </c>
      <c r="D404" s="288"/>
    </row>
    <row r="405" spans="1:4" s="283" customFormat="1" ht="14.25" customHeight="1">
      <c r="A405" s="185" t="s">
        <v>721</v>
      </c>
      <c r="B405" s="91" t="s">
        <v>722</v>
      </c>
      <c r="C405" s="99">
        <v>0</v>
      </c>
      <c r="D405" s="288"/>
    </row>
    <row r="406" spans="1:4" s="283" customFormat="1" ht="14.25" customHeight="1">
      <c r="A406" s="185" t="s">
        <v>723</v>
      </c>
      <c r="B406" s="91" t="s">
        <v>724</v>
      </c>
      <c r="C406" s="99">
        <v>56</v>
      </c>
      <c r="D406" s="288"/>
    </row>
    <row r="407" spans="1:4" s="283" customFormat="1" ht="14.25" customHeight="1">
      <c r="A407" s="185" t="s">
        <v>725</v>
      </c>
      <c r="B407" s="91" t="s">
        <v>708</v>
      </c>
      <c r="C407" s="99">
        <v>56</v>
      </c>
      <c r="D407" s="288"/>
    </row>
    <row r="408" spans="1:4" s="283" customFormat="1" ht="14.25" customHeight="1">
      <c r="A408" s="185" t="s">
        <v>726</v>
      </c>
      <c r="B408" s="91" t="s">
        <v>727</v>
      </c>
      <c r="C408" s="99">
        <v>0</v>
      </c>
      <c r="D408" s="288"/>
    </row>
    <row r="409" spans="1:4" s="283" customFormat="1" ht="14.25" customHeight="1">
      <c r="A409" s="185" t="s">
        <v>728</v>
      </c>
      <c r="B409" s="91" t="s">
        <v>729</v>
      </c>
      <c r="C409" s="99">
        <v>0</v>
      </c>
      <c r="D409" s="288"/>
    </row>
    <row r="410" spans="1:4" s="283" customFormat="1" ht="14.25" customHeight="1">
      <c r="A410" s="185" t="s">
        <v>730</v>
      </c>
      <c r="B410" s="91" t="s">
        <v>731</v>
      </c>
      <c r="C410" s="99">
        <v>0</v>
      </c>
      <c r="D410" s="288"/>
    </row>
    <row r="411" spans="1:4" s="283" customFormat="1" ht="14.25" customHeight="1">
      <c r="A411" s="185" t="s">
        <v>732</v>
      </c>
      <c r="B411" s="91" t="s">
        <v>733</v>
      </c>
      <c r="C411" s="99">
        <v>0</v>
      </c>
      <c r="D411" s="288"/>
    </row>
    <row r="412" spans="1:4" s="283" customFormat="1" ht="14.25" customHeight="1">
      <c r="A412" s="185" t="s">
        <v>734</v>
      </c>
      <c r="B412" s="91" t="s">
        <v>735</v>
      </c>
      <c r="C412" s="99">
        <v>7717</v>
      </c>
      <c r="D412" s="288"/>
    </row>
    <row r="413" spans="1:4" s="283" customFormat="1" ht="14.25" customHeight="1">
      <c r="A413" s="185" t="s">
        <v>736</v>
      </c>
      <c r="B413" s="91" t="s">
        <v>708</v>
      </c>
      <c r="C413" s="99">
        <v>0</v>
      </c>
      <c r="D413" s="288"/>
    </row>
    <row r="414" spans="1:4" s="283" customFormat="1" ht="14.25" customHeight="1">
      <c r="A414" s="185" t="s">
        <v>737</v>
      </c>
      <c r="B414" s="91" t="s">
        <v>738</v>
      </c>
      <c r="C414" s="99">
        <v>450</v>
      </c>
      <c r="D414" s="288"/>
    </row>
    <row r="415" spans="1:4" s="283" customFormat="1" ht="14.25" customHeight="1">
      <c r="A415" s="185" t="s">
        <v>739</v>
      </c>
      <c r="B415" s="91" t="s">
        <v>740</v>
      </c>
      <c r="C415" s="99">
        <v>100</v>
      </c>
      <c r="D415" s="288"/>
    </row>
    <row r="416" spans="1:4" s="283" customFormat="1" ht="14.25" customHeight="1">
      <c r="A416" s="185" t="s">
        <v>741</v>
      </c>
      <c r="B416" s="91" t="s">
        <v>742</v>
      </c>
      <c r="C416" s="99">
        <v>7167</v>
      </c>
      <c r="D416" s="288"/>
    </row>
    <row r="417" spans="1:4" s="283" customFormat="1" ht="14.25" customHeight="1">
      <c r="A417" s="185" t="s">
        <v>743</v>
      </c>
      <c r="B417" s="91" t="s">
        <v>744</v>
      </c>
      <c r="C417" s="99">
        <v>141</v>
      </c>
      <c r="D417" s="288"/>
    </row>
    <row r="418" spans="1:4" s="283" customFormat="1" ht="14.25" customHeight="1">
      <c r="A418" s="185" t="s">
        <v>745</v>
      </c>
      <c r="B418" s="91" t="s">
        <v>708</v>
      </c>
      <c r="C418" s="99">
        <v>78</v>
      </c>
      <c r="D418" s="288"/>
    </row>
    <row r="419" spans="1:4" s="283" customFormat="1" ht="14.25" customHeight="1">
      <c r="A419" s="185" t="s">
        <v>746</v>
      </c>
      <c r="B419" s="91" t="s">
        <v>747</v>
      </c>
      <c r="C419" s="99">
        <v>0</v>
      </c>
      <c r="D419" s="288"/>
    </row>
    <row r="420" spans="1:4" s="283" customFormat="1" ht="14.25" customHeight="1">
      <c r="A420" s="185" t="s">
        <v>748</v>
      </c>
      <c r="B420" s="91" t="s">
        <v>749</v>
      </c>
      <c r="C420" s="99">
        <v>0</v>
      </c>
      <c r="D420" s="288"/>
    </row>
    <row r="421" spans="1:4" s="283" customFormat="1" ht="14.25" customHeight="1">
      <c r="A421" s="185" t="s">
        <v>750</v>
      </c>
      <c r="B421" s="91" t="s">
        <v>751</v>
      </c>
      <c r="C421" s="99">
        <v>63</v>
      </c>
      <c r="D421" s="288"/>
    </row>
    <row r="422" spans="1:4" s="283" customFormat="1" ht="14.25" customHeight="1">
      <c r="A422" s="185" t="s">
        <v>752</v>
      </c>
      <c r="B422" s="91" t="s">
        <v>753</v>
      </c>
      <c r="C422" s="99">
        <v>0</v>
      </c>
      <c r="D422" s="288"/>
    </row>
    <row r="423" spans="1:4" s="283" customFormat="1" ht="14.25" customHeight="1">
      <c r="A423" s="185" t="s">
        <v>754</v>
      </c>
      <c r="B423" s="91" t="s">
        <v>755</v>
      </c>
      <c r="C423" s="99">
        <v>0</v>
      </c>
      <c r="D423" s="288"/>
    </row>
    <row r="424" spans="1:4" s="283" customFormat="1" ht="14.25" customHeight="1">
      <c r="A424" s="185" t="s">
        <v>756</v>
      </c>
      <c r="B424" s="91" t="s">
        <v>757</v>
      </c>
      <c r="C424" s="99">
        <v>0</v>
      </c>
      <c r="D424" s="288"/>
    </row>
    <row r="425" spans="1:4" s="283" customFormat="1" ht="14.25" customHeight="1">
      <c r="A425" s="185" t="s">
        <v>758</v>
      </c>
      <c r="B425" s="91" t="s">
        <v>759</v>
      </c>
      <c r="C425" s="99">
        <v>0</v>
      </c>
      <c r="D425" s="288"/>
    </row>
    <row r="426" spans="1:4" s="283" customFormat="1" ht="14.25" customHeight="1">
      <c r="A426" s="185" t="s">
        <v>760</v>
      </c>
      <c r="B426" s="91" t="s">
        <v>761</v>
      </c>
      <c r="C426" s="99">
        <v>0</v>
      </c>
      <c r="D426" s="288"/>
    </row>
    <row r="427" spans="1:4" s="283" customFormat="1" ht="14.25" customHeight="1">
      <c r="A427" s="185" t="s">
        <v>762</v>
      </c>
      <c r="B427" s="91" t="s">
        <v>763</v>
      </c>
      <c r="C427" s="99">
        <v>1653</v>
      </c>
      <c r="D427" s="288"/>
    </row>
    <row r="428" spans="1:4" s="283" customFormat="1" ht="14.25" customHeight="1">
      <c r="A428" s="185" t="s">
        <v>764</v>
      </c>
      <c r="B428" s="91" t="s">
        <v>708</v>
      </c>
      <c r="C428" s="99">
        <v>435</v>
      </c>
      <c r="D428" s="288"/>
    </row>
    <row r="429" spans="1:4" s="283" customFormat="1" ht="14.25" customHeight="1">
      <c r="A429" s="185" t="s">
        <v>765</v>
      </c>
      <c r="B429" s="91" t="s">
        <v>766</v>
      </c>
      <c r="C429" s="99">
        <v>196</v>
      </c>
      <c r="D429" s="288"/>
    </row>
    <row r="430" spans="1:4" s="283" customFormat="1" ht="14.25" customHeight="1">
      <c r="A430" s="185" t="s">
        <v>767</v>
      </c>
      <c r="B430" s="91" t="s">
        <v>768</v>
      </c>
      <c r="C430" s="99">
        <v>189</v>
      </c>
      <c r="D430" s="288"/>
    </row>
    <row r="431" spans="1:4" s="283" customFormat="1" ht="14.25" customHeight="1">
      <c r="A431" s="185" t="s">
        <v>769</v>
      </c>
      <c r="B431" s="91" t="s">
        <v>770</v>
      </c>
      <c r="C431" s="99">
        <v>0</v>
      </c>
      <c r="D431" s="288"/>
    </row>
    <row r="432" spans="1:4" s="283" customFormat="1" ht="14.25" customHeight="1">
      <c r="A432" s="185" t="s">
        <v>771</v>
      </c>
      <c r="B432" s="91" t="s">
        <v>772</v>
      </c>
      <c r="C432" s="99">
        <v>0</v>
      </c>
      <c r="D432" s="288"/>
    </row>
    <row r="433" spans="1:4" s="283" customFormat="1" ht="14.25" customHeight="1">
      <c r="A433" s="185" t="s">
        <v>773</v>
      </c>
      <c r="B433" s="91" t="s">
        <v>774</v>
      </c>
      <c r="C433" s="99">
        <v>833</v>
      </c>
      <c r="D433" s="288"/>
    </row>
    <row r="434" spans="1:4" s="283" customFormat="1" ht="14.25" customHeight="1">
      <c r="A434" s="185" t="s">
        <v>775</v>
      </c>
      <c r="B434" s="91" t="s">
        <v>776</v>
      </c>
      <c r="C434" s="99">
        <v>0</v>
      </c>
      <c r="D434" s="288"/>
    </row>
    <row r="435" spans="1:4" s="283" customFormat="1" ht="14.25" customHeight="1">
      <c r="A435" s="185" t="s">
        <v>777</v>
      </c>
      <c r="B435" s="91" t="s">
        <v>778</v>
      </c>
      <c r="C435" s="99">
        <v>0</v>
      </c>
      <c r="D435" s="288"/>
    </row>
    <row r="436" spans="1:4" s="283" customFormat="1" ht="14.25" customHeight="1">
      <c r="A436" s="185" t="s">
        <v>779</v>
      </c>
      <c r="B436" s="91" t="s">
        <v>780</v>
      </c>
      <c r="C436" s="99">
        <v>0</v>
      </c>
      <c r="D436" s="288"/>
    </row>
    <row r="437" spans="1:4" s="283" customFormat="1" ht="14.25" customHeight="1">
      <c r="A437" s="185" t="s">
        <v>781</v>
      </c>
      <c r="B437" s="91" t="s">
        <v>782</v>
      </c>
      <c r="C437" s="99">
        <v>0</v>
      </c>
      <c r="D437" s="288"/>
    </row>
    <row r="438" spans="1:4" s="283" customFormat="1" ht="14.25" customHeight="1">
      <c r="A438" s="185" t="s">
        <v>783</v>
      </c>
      <c r="B438" s="91" t="s">
        <v>784</v>
      </c>
      <c r="C438" s="99">
        <v>208</v>
      </c>
      <c r="D438" s="288"/>
    </row>
    <row r="439" spans="1:4" s="283" customFormat="1" ht="14.25" customHeight="1">
      <c r="A439" s="185" t="s">
        <v>785</v>
      </c>
      <c r="B439" s="91" t="s">
        <v>786</v>
      </c>
      <c r="C439" s="99">
        <v>0</v>
      </c>
      <c r="D439" s="288"/>
    </row>
    <row r="440" spans="1:4" s="283" customFormat="1" ht="14.25" customHeight="1">
      <c r="A440" s="185" t="s">
        <v>787</v>
      </c>
      <c r="B440" s="91" t="s">
        <v>788</v>
      </c>
      <c r="C440" s="99">
        <v>0</v>
      </c>
      <c r="D440" s="288"/>
    </row>
    <row r="441" spans="1:4" s="283" customFormat="1" ht="14.25" customHeight="1">
      <c r="A441" s="185" t="s">
        <v>789</v>
      </c>
      <c r="B441" s="91" t="s">
        <v>790</v>
      </c>
      <c r="C441" s="99">
        <v>208</v>
      </c>
      <c r="D441" s="288"/>
    </row>
    <row r="442" spans="1:4" s="283" customFormat="1" ht="14.25" customHeight="1">
      <c r="A442" s="185" t="s">
        <v>791</v>
      </c>
      <c r="B442" s="91" t="s">
        <v>792</v>
      </c>
      <c r="C442" s="99">
        <v>22428</v>
      </c>
      <c r="D442" s="288"/>
    </row>
    <row r="443" spans="1:4" s="283" customFormat="1" ht="14.25" customHeight="1">
      <c r="A443" s="185" t="s">
        <v>793</v>
      </c>
      <c r="B443" s="91" t="s">
        <v>794</v>
      </c>
      <c r="C443" s="99">
        <v>0</v>
      </c>
      <c r="D443" s="288"/>
    </row>
    <row r="444" spans="1:4" s="283" customFormat="1" ht="14.25" customHeight="1">
      <c r="A444" s="185" t="s">
        <v>795</v>
      </c>
      <c r="B444" s="91" t="s">
        <v>796</v>
      </c>
      <c r="C444" s="99">
        <v>0</v>
      </c>
      <c r="D444" s="288"/>
    </row>
    <row r="445" spans="1:4" s="283" customFormat="1" ht="14.25" customHeight="1">
      <c r="A445" s="185" t="s">
        <v>797</v>
      </c>
      <c r="B445" s="91" t="s">
        <v>798</v>
      </c>
      <c r="C445" s="99">
        <v>0</v>
      </c>
      <c r="D445" s="288"/>
    </row>
    <row r="446" spans="1:4" s="283" customFormat="1" ht="14.25" customHeight="1">
      <c r="A446" s="185" t="s">
        <v>799</v>
      </c>
      <c r="B446" s="91" t="s">
        <v>800</v>
      </c>
      <c r="C446" s="99">
        <v>22428</v>
      </c>
      <c r="D446" s="288"/>
    </row>
    <row r="447" spans="1:4" s="283" customFormat="1" ht="14.25" customHeight="1">
      <c r="A447" s="185" t="s">
        <v>801</v>
      </c>
      <c r="B447" s="91" t="s">
        <v>802</v>
      </c>
      <c r="C447" s="99">
        <v>63030</v>
      </c>
      <c r="D447" s="288"/>
    </row>
    <row r="448" spans="1:4" s="283" customFormat="1" ht="14.25" customHeight="1">
      <c r="A448" s="185" t="s">
        <v>803</v>
      </c>
      <c r="B448" s="91" t="s">
        <v>804</v>
      </c>
      <c r="C448" s="99">
        <v>24955</v>
      </c>
      <c r="D448" s="288"/>
    </row>
    <row r="449" spans="1:4" s="283" customFormat="1" ht="14.25" customHeight="1">
      <c r="A449" s="185" t="s">
        <v>805</v>
      </c>
      <c r="B449" s="91" t="s">
        <v>71</v>
      </c>
      <c r="C449" s="99">
        <v>3139</v>
      </c>
      <c r="D449" s="288"/>
    </row>
    <row r="450" spans="1:4" s="283" customFormat="1" ht="14.25" customHeight="1">
      <c r="A450" s="185" t="s">
        <v>806</v>
      </c>
      <c r="B450" s="91" t="s">
        <v>73</v>
      </c>
      <c r="C450" s="99">
        <v>178</v>
      </c>
      <c r="D450" s="288"/>
    </row>
    <row r="451" spans="1:4" s="283" customFormat="1" ht="14.25" customHeight="1">
      <c r="A451" s="185" t="s">
        <v>807</v>
      </c>
      <c r="B451" s="91" t="s">
        <v>75</v>
      </c>
      <c r="C451" s="99">
        <v>0</v>
      </c>
      <c r="D451" s="288"/>
    </row>
    <row r="452" spans="1:4" s="283" customFormat="1" ht="14.25" customHeight="1">
      <c r="A452" s="185" t="s">
        <v>808</v>
      </c>
      <c r="B452" s="91" t="s">
        <v>809</v>
      </c>
      <c r="C452" s="99">
        <v>1127</v>
      </c>
      <c r="D452" s="288"/>
    </row>
    <row r="453" spans="1:4" s="283" customFormat="1" ht="14.25" customHeight="1">
      <c r="A453" s="185" t="s">
        <v>810</v>
      </c>
      <c r="B453" s="91" t="s">
        <v>811</v>
      </c>
      <c r="C453" s="99">
        <v>216</v>
      </c>
      <c r="D453" s="288"/>
    </row>
    <row r="454" spans="1:4" s="283" customFormat="1" ht="14.25" customHeight="1">
      <c r="A454" s="185" t="s">
        <v>812</v>
      </c>
      <c r="B454" s="91" t="s">
        <v>813</v>
      </c>
      <c r="C454" s="99">
        <v>128</v>
      </c>
      <c r="D454" s="288"/>
    </row>
    <row r="455" spans="1:4" s="283" customFormat="1" ht="14.25" customHeight="1">
      <c r="A455" s="185" t="s">
        <v>814</v>
      </c>
      <c r="B455" s="91" t="s">
        <v>815</v>
      </c>
      <c r="C455" s="99">
        <v>1159</v>
      </c>
      <c r="D455" s="288"/>
    </row>
    <row r="456" spans="1:4" s="283" customFormat="1" ht="14.25" customHeight="1">
      <c r="A456" s="185" t="s">
        <v>816</v>
      </c>
      <c r="B456" s="91" t="s">
        <v>817</v>
      </c>
      <c r="C456" s="99">
        <v>388</v>
      </c>
      <c r="D456" s="288"/>
    </row>
    <row r="457" spans="1:4" s="283" customFormat="1" ht="14.25" customHeight="1">
      <c r="A457" s="185" t="s">
        <v>818</v>
      </c>
      <c r="B457" s="91" t="s">
        <v>819</v>
      </c>
      <c r="C457" s="99">
        <v>2756</v>
      </c>
      <c r="D457" s="288"/>
    </row>
    <row r="458" spans="1:4" s="283" customFormat="1" ht="14.25" customHeight="1">
      <c r="A458" s="185" t="s">
        <v>820</v>
      </c>
      <c r="B458" s="91" t="s">
        <v>821</v>
      </c>
      <c r="C458" s="99">
        <v>0</v>
      </c>
      <c r="D458" s="288"/>
    </row>
    <row r="459" spans="1:4" s="283" customFormat="1" ht="14.25" customHeight="1">
      <c r="A459" s="185" t="s">
        <v>822</v>
      </c>
      <c r="B459" s="91" t="s">
        <v>823</v>
      </c>
      <c r="C459" s="99">
        <v>703</v>
      </c>
      <c r="D459" s="288"/>
    </row>
    <row r="460" spans="1:4" s="283" customFormat="1" ht="14.25" customHeight="1">
      <c r="A460" s="185" t="s">
        <v>824</v>
      </c>
      <c r="B460" s="91" t="s">
        <v>825</v>
      </c>
      <c r="C460" s="99">
        <v>1173</v>
      </c>
      <c r="D460" s="288"/>
    </row>
    <row r="461" spans="1:4" s="283" customFormat="1" ht="14.25" customHeight="1">
      <c r="A461" s="185" t="s">
        <v>826</v>
      </c>
      <c r="B461" s="91" t="s">
        <v>827</v>
      </c>
      <c r="C461" s="99">
        <v>108</v>
      </c>
      <c r="D461" s="288"/>
    </row>
    <row r="462" spans="1:4" s="283" customFormat="1" ht="14.25" customHeight="1">
      <c r="A462" s="185" t="s">
        <v>828</v>
      </c>
      <c r="B462" s="91" t="s">
        <v>829</v>
      </c>
      <c r="C462" s="99">
        <v>1560</v>
      </c>
      <c r="D462" s="288"/>
    </row>
    <row r="463" spans="1:4" s="283" customFormat="1" ht="14.25" customHeight="1">
      <c r="A463" s="185" t="s">
        <v>830</v>
      </c>
      <c r="B463" s="91" t="s">
        <v>831</v>
      </c>
      <c r="C463" s="99">
        <v>12320</v>
      </c>
      <c r="D463" s="288"/>
    </row>
    <row r="464" spans="1:4" s="283" customFormat="1" ht="14.25" customHeight="1">
      <c r="A464" s="185" t="s">
        <v>832</v>
      </c>
      <c r="B464" s="91" t="s">
        <v>833</v>
      </c>
      <c r="C464" s="99">
        <v>6244</v>
      </c>
      <c r="D464" s="288"/>
    </row>
    <row r="465" spans="1:4" s="283" customFormat="1" ht="14.25" customHeight="1">
      <c r="A465" s="185" t="s">
        <v>834</v>
      </c>
      <c r="B465" s="91" t="s">
        <v>71</v>
      </c>
      <c r="C465" s="99">
        <v>125</v>
      </c>
      <c r="D465" s="288"/>
    </row>
    <row r="466" spans="1:4" s="283" customFormat="1" ht="14.25" customHeight="1">
      <c r="A466" s="185" t="s">
        <v>835</v>
      </c>
      <c r="B466" s="91" t="s">
        <v>73</v>
      </c>
      <c r="C466" s="99">
        <v>0</v>
      </c>
      <c r="D466" s="288"/>
    </row>
    <row r="467" spans="1:4" s="283" customFormat="1" ht="14.25" customHeight="1">
      <c r="A467" s="185" t="s">
        <v>836</v>
      </c>
      <c r="B467" s="91" t="s">
        <v>75</v>
      </c>
      <c r="C467" s="99">
        <v>0</v>
      </c>
      <c r="D467" s="288"/>
    </row>
    <row r="468" spans="1:4" s="283" customFormat="1" ht="14.25" customHeight="1">
      <c r="A468" s="185" t="s">
        <v>837</v>
      </c>
      <c r="B468" s="91" t="s">
        <v>838</v>
      </c>
      <c r="C468" s="99">
        <v>3797</v>
      </c>
      <c r="D468" s="288"/>
    </row>
    <row r="469" spans="1:4" s="283" customFormat="1" ht="14.25" customHeight="1">
      <c r="A469" s="185" t="s">
        <v>839</v>
      </c>
      <c r="B469" s="91" t="s">
        <v>840</v>
      </c>
      <c r="C469" s="99">
        <v>1611</v>
      </c>
      <c r="D469" s="288"/>
    </row>
    <row r="470" spans="1:4" s="283" customFormat="1" ht="14.25" customHeight="1">
      <c r="A470" s="185" t="s">
        <v>841</v>
      </c>
      <c r="B470" s="91" t="s">
        <v>842</v>
      </c>
      <c r="C470" s="99">
        <v>75</v>
      </c>
      <c r="D470" s="288"/>
    </row>
    <row r="471" spans="1:4" s="283" customFormat="1" ht="14.25" customHeight="1">
      <c r="A471" s="185" t="s">
        <v>843</v>
      </c>
      <c r="B471" s="91" t="s">
        <v>844</v>
      </c>
      <c r="C471" s="99">
        <v>636</v>
      </c>
      <c r="D471" s="288"/>
    </row>
    <row r="472" spans="1:4" s="283" customFormat="1" ht="14.25" customHeight="1">
      <c r="A472" s="185" t="s">
        <v>845</v>
      </c>
      <c r="B472" s="91" t="s">
        <v>846</v>
      </c>
      <c r="C472" s="99">
        <v>2523</v>
      </c>
      <c r="D472" s="288"/>
    </row>
    <row r="473" spans="1:4" s="283" customFormat="1" ht="14.25" customHeight="1">
      <c r="A473" s="185" t="s">
        <v>847</v>
      </c>
      <c r="B473" s="91" t="s">
        <v>71</v>
      </c>
      <c r="C473" s="99">
        <v>490</v>
      </c>
      <c r="D473" s="288"/>
    </row>
    <row r="474" spans="1:4" s="283" customFormat="1" ht="14.25" customHeight="1">
      <c r="A474" s="185" t="s">
        <v>848</v>
      </c>
      <c r="B474" s="91" t="s">
        <v>73</v>
      </c>
      <c r="C474" s="99">
        <v>32</v>
      </c>
      <c r="D474" s="288"/>
    </row>
    <row r="475" spans="1:4" s="283" customFormat="1" ht="14.25" customHeight="1">
      <c r="A475" s="185" t="s">
        <v>849</v>
      </c>
      <c r="B475" s="91" t="s">
        <v>75</v>
      </c>
      <c r="C475" s="99">
        <v>354</v>
      </c>
      <c r="D475" s="288"/>
    </row>
    <row r="476" spans="1:4" s="283" customFormat="1" ht="14.25" customHeight="1">
      <c r="A476" s="185" t="s">
        <v>850</v>
      </c>
      <c r="B476" s="91" t="s">
        <v>851</v>
      </c>
      <c r="C476" s="99">
        <v>0</v>
      </c>
      <c r="D476" s="288"/>
    </row>
    <row r="477" spans="1:4" s="283" customFormat="1" ht="14.25" customHeight="1">
      <c r="A477" s="185" t="s">
        <v>852</v>
      </c>
      <c r="B477" s="91" t="s">
        <v>853</v>
      </c>
      <c r="C477" s="99">
        <v>6</v>
      </c>
      <c r="D477" s="288"/>
    </row>
    <row r="478" spans="1:4" s="283" customFormat="1" ht="14.25" customHeight="1">
      <c r="A478" s="185" t="s">
        <v>854</v>
      </c>
      <c r="B478" s="91" t="s">
        <v>855</v>
      </c>
      <c r="C478" s="99">
        <v>0</v>
      </c>
      <c r="D478" s="288"/>
    </row>
    <row r="479" spans="1:4" s="283" customFormat="1" ht="14.25" customHeight="1">
      <c r="A479" s="185" t="s">
        <v>856</v>
      </c>
      <c r="B479" s="91" t="s">
        <v>857</v>
      </c>
      <c r="C479" s="99">
        <v>385</v>
      </c>
      <c r="D479" s="288"/>
    </row>
    <row r="480" spans="1:4" s="283" customFormat="1" ht="14.25" customHeight="1">
      <c r="A480" s="185" t="s">
        <v>858</v>
      </c>
      <c r="B480" s="91" t="s">
        <v>859</v>
      </c>
      <c r="C480" s="99">
        <v>44</v>
      </c>
      <c r="D480" s="288"/>
    </row>
    <row r="481" spans="1:4" s="283" customFormat="1" ht="14.25" customHeight="1">
      <c r="A481" s="185" t="s">
        <v>860</v>
      </c>
      <c r="B481" s="91" t="s">
        <v>861</v>
      </c>
      <c r="C481" s="99">
        <v>0</v>
      </c>
      <c r="D481" s="288"/>
    </row>
    <row r="482" spans="1:4" s="283" customFormat="1" ht="14.25" customHeight="1">
      <c r="A482" s="185" t="s">
        <v>862</v>
      </c>
      <c r="B482" s="91" t="s">
        <v>863</v>
      </c>
      <c r="C482" s="99">
        <v>1212</v>
      </c>
      <c r="D482" s="288"/>
    </row>
    <row r="483" spans="1:4" s="283" customFormat="1" ht="14.25" customHeight="1">
      <c r="A483" s="185" t="s">
        <v>864</v>
      </c>
      <c r="B483" s="91" t="s">
        <v>865</v>
      </c>
      <c r="C483" s="99">
        <v>1302</v>
      </c>
      <c r="D483" s="288"/>
    </row>
    <row r="484" spans="1:4" s="283" customFormat="1" ht="14.25" customHeight="1">
      <c r="A484" s="185" t="s">
        <v>866</v>
      </c>
      <c r="B484" s="91" t="s">
        <v>71</v>
      </c>
      <c r="C484" s="99">
        <v>68</v>
      </c>
      <c r="D484" s="288"/>
    </row>
    <row r="485" spans="1:4" s="283" customFormat="1" ht="14.25" customHeight="1">
      <c r="A485" s="185" t="s">
        <v>867</v>
      </c>
      <c r="B485" s="91" t="s">
        <v>73</v>
      </c>
      <c r="C485" s="99">
        <v>68</v>
      </c>
      <c r="D485" s="288"/>
    </row>
    <row r="486" spans="1:4" s="283" customFormat="1" ht="14.25" customHeight="1">
      <c r="A486" s="185" t="s">
        <v>868</v>
      </c>
      <c r="B486" s="91" t="s">
        <v>75</v>
      </c>
      <c r="C486" s="99">
        <v>0</v>
      </c>
      <c r="D486" s="288"/>
    </row>
    <row r="487" spans="1:4" s="283" customFormat="1" ht="14.25" customHeight="1">
      <c r="A487" s="185" t="s">
        <v>869</v>
      </c>
      <c r="B487" s="91" t="s">
        <v>870</v>
      </c>
      <c r="C487" s="99">
        <v>303</v>
      </c>
      <c r="D487" s="288"/>
    </row>
    <row r="488" spans="1:4" s="283" customFormat="1" ht="14.25" customHeight="1">
      <c r="A488" s="185" t="s">
        <v>871</v>
      </c>
      <c r="B488" s="91" t="s">
        <v>872</v>
      </c>
      <c r="C488" s="99">
        <v>607</v>
      </c>
      <c r="D488" s="288"/>
    </row>
    <row r="489" spans="1:4" s="283" customFormat="1" ht="14.25" customHeight="1">
      <c r="A489" s="185" t="s">
        <v>873</v>
      </c>
      <c r="B489" s="91" t="s">
        <v>874</v>
      </c>
      <c r="C489" s="99">
        <v>0</v>
      </c>
      <c r="D489" s="288"/>
    </row>
    <row r="490" spans="1:4" s="283" customFormat="1" ht="14.25" customHeight="1">
      <c r="A490" s="185" t="s">
        <v>875</v>
      </c>
      <c r="B490" s="91" t="s">
        <v>876</v>
      </c>
      <c r="C490" s="99">
        <v>19</v>
      </c>
      <c r="D490" s="288"/>
    </row>
    <row r="491" spans="1:4" s="283" customFormat="1" ht="14.25" customHeight="1">
      <c r="A491" s="185" t="s">
        <v>877</v>
      </c>
      <c r="B491" s="91" t="s">
        <v>878</v>
      </c>
      <c r="C491" s="99">
        <v>237</v>
      </c>
      <c r="D491" s="288"/>
    </row>
    <row r="492" spans="1:4" s="283" customFormat="1" ht="14.25" customHeight="1">
      <c r="A492" s="185" t="s">
        <v>879</v>
      </c>
      <c r="B492" s="91" t="s">
        <v>880</v>
      </c>
      <c r="C492" s="99">
        <v>12933</v>
      </c>
      <c r="D492" s="288"/>
    </row>
    <row r="493" spans="1:4" s="283" customFormat="1" ht="14.25" customHeight="1">
      <c r="A493" s="185" t="s">
        <v>881</v>
      </c>
      <c r="B493" s="91" t="s">
        <v>71</v>
      </c>
      <c r="C493" s="99">
        <v>3472</v>
      </c>
      <c r="D493" s="288"/>
    </row>
    <row r="494" spans="1:4" s="283" customFormat="1" ht="14.25" customHeight="1">
      <c r="A494" s="185" t="s">
        <v>882</v>
      </c>
      <c r="B494" s="91" t="s">
        <v>73</v>
      </c>
      <c r="C494" s="99">
        <v>635</v>
      </c>
      <c r="D494" s="288"/>
    </row>
    <row r="495" spans="1:4" s="283" customFormat="1" ht="14.25" customHeight="1">
      <c r="A495" s="185" t="s">
        <v>883</v>
      </c>
      <c r="B495" s="91" t="s">
        <v>75</v>
      </c>
      <c r="C495" s="99">
        <v>989</v>
      </c>
      <c r="D495" s="288"/>
    </row>
    <row r="496" spans="1:4" s="283" customFormat="1" ht="14.25" customHeight="1">
      <c r="A496" s="185" t="s">
        <v>884</v>
      </c>
      <c r="B496" s="91" t="s">
        <v>885</v>
      </c>
      <c r="C496" s="99">
        <v>0</v>
      </c>
      <c r="D496" s="288"/>
    </row>
    <row r="497" spans="1:4" s="283" customFormat="1" ht="14.25" customHeight="1">
      <c r="A497" s="185" t="s">
        <v>886</v>
      </c>
      <c r="B497" s="91" t="s">
        <v>887</v>
      </c>
      <c r="C497" s="99">
        <v>43</v>
      </c>
      <c r="D497" s="288"/>
    </row>
    <row r="498" spans="1:4" s="283" customFormat="1" ht="14.25" customHeight="1">
      <c r="A498" s="185" t="s">
        <v>888</v>
      </c>
      <c r="B498" s="91" t="s">
        <v>889</v>
      </c>
      <c r="C498" s="99">
        <v>1787</v>
      </c>
      <c r="D498" s="288"/>
    </row>
    <row r="499" spans="1:4" s="283" customFormat="1" ht="14.25" customHeight="1">
      <c r="A499" s="185" t="s">
        <v>890</v>
      </c>
      <c r="B499" s="91" t="s">
        <v>891</v>
      </c>
      <c r="C499" s="99">
        <v>6007</v>
      </c>
      <c r="D499" s="288"/>
    </row>
    <row r="500" spans="1:4" s="283" customFormat="1" ht="14.25" customHeight="1">
      <c r="A500" s="185" t="s">
        <v>892</v>
      </c>
      <c r="B500" s="91" t="s">
        <v>893</v>
      </c>
      <c r="C500" s="99">
        <v>15073</v>
      </c>
      <c r="D500" s="288"/>
    </row>
    <row r="501" spans="1:4" s="283" customFormat="1" ht="14.25" customHeight="1">
      <c r="A501" s="185" t="s">
        <v>894</v>
      </c>
      <c r="B501" s="91" t="s">
        <v>895</v>
      </c>
      <c r="C501" s="99">
        <v>62</v>
      </c>
      <c r="D501" s="288"/>
    </row>
    <row r="502" spans="1:4" s="283" customFormat="1" ht="14.25" customHeight="1">
      <c r="A502" s="185" t="s">
        <v>896</v>
      </c>
      <c r="B502" s="91" t="s">
        <v>897</v>
      </c>
      <c r="C502" s="99">
        <v>2020</v>
      </c>
      <c r="D502" s="288"/>
    </row>
    <row r="503" spans="1:4" s="283" customFormat="1" ht="14.25" customHeight="1">
      <c r="A503" s="185" t="s">
        <v>898</v>
      </c>
      <c r="B503" s="91" t="s">
        <v>899</v>
      </c>
      <c r="C503" s="99">
        <v>12991</v>
      </c>
      <c r="D503" s="288"/>
    </row>
    <row r="504" spans="1:4" s="283" customFormat="1" ht="14.25" customHeight="1">
      <c r="A504" s="185" t="s">
        <v>900</v>
      </c>
      <c r="B504" s="91" t="s">
        <v>901</v>
      </c>
      <c r="C504" s="99">
        <v>563361</v>
      </c>
      <c r="D504" s="288"/>
    </row>
    <row r="505" spans="1:4" s="283" customFormat="1" ht="14.25" customHeight="1">
      <c r="A505" s="185" t="s">
        <v>902</v>
      </c>
      <c r="B505" s="91" t="s">
        <v>903</v>
      </c>
      <c r="C505" s="99">
        <v>21862</v>
      </c>
      <c r="D505" s="288"/>
    </row>
    <row r="506" spans="1:4" s="283" customFormat="1" ht="14.25" customHeight="1">
      <c r="A506" s="185" t="s">
        <v>904</v>
      </c>
      <c r="B506" s="91" t="s">
        <v>71</v>
      </c>
      <c r="C506" s="99">
        <v>8399</v>
      </c>
      <c r="D506" s="288"/>
    </row>
    <row r="507" spans="1:4" s="283" customFormat="1" ht="14.25" customHeight="1">
      <c r="A507" s="185" t="s">
        <v>905</v>
      </c>
      <c r="B507" s="91" t="s">
        <v>73</v>
      </c>
      <c r="C507" s="99">
        <v>253</v>
      </c>
      <c r="D507" s="288"/>
    </row>
    <row r="508" spans="1:4" s="283" customFormat="1" ht="14.25" customHeight="1">
      <c r="A508" s="185" t="s">
        <v>906</v>
      </c>
      <c r="B508" s="91" t="s">
        <v>75</v>
      </c>
      <c r="C508" s="99">
        <v>171</v>
      </c>
      <c r="D508" s="288"/>
    </row>
    <row r="509" spans="1:4" s="283" customFormat="1" ht="14.25" customHeight="1">
      <c r="A509" s="185" t="s">
        <v>907</v>
      </c>
      <c r="B509" s="91" t="s">
        <v>908</v>
      </c>
      <c r="C509" s="99">
        <v>0</v>
      </c>
      <c r="D509" s="288"/>
    </row>
    <row r="510" spans="1:4" s="283" customFormat="1" ht="14.25" customHeight="1">
      <c r="A510" s="185" t="s">
        <v>909</v>
      </c>
      <c r="B510" s="91" t="s">
        <v>910</v>
      </c>
      <c r="C510" s="99">
        <v>1753</v>
      </c>
      <c r="D510" s="288"/>
    </row>
    <row r="511" spans="1:4" s="283" customFormat="1" ht="14.25" customHeight="1">
      <c r="A511" s="185" t="s">
        <v>911</v>
      </c>
      <c r="B511" s="91" t="s">
        <v>912</v>
      </c>
      <c r="C511" s="99">
        <v>2942</v>
      </c>
      <c r="D511" s="288"/>
    </row>
    <row r="512" spans="1:4" s="283" customFormat="1" ht="14.25" customHeight="1">
      <c r="A512" s="185" t="s">
        <v>913</v>
      </c>
      <c r="B512" s="91" t="s">
        <v>914</v>
      </c>
      <c r="C512" s="99">
        <v>66</v>
      </c>
      <c r="D512" s="288"/>
    </row>
    <row r="513" spans="1:4" s="283" customFormat="1" ht="14.25" customHeight="1">
      <c r="A513" s="185" t="s">
        <v>915</v>
      </c>
      <c r="B513" s="91" t="s">
        <v>172</v>
      </c>
      <c r="C513" s="99">
        <v>201</v>
      </c>
      <c r="D513" s="288"/>
    </row>
    <row r="514" spans="1:4" s="283" customFormat="1" ht="14.25" customHeight="1">
      <c r="A514" s="185" t="s">
        <v>916</v>
      </c>
      <c r="B514" s="91" t="s">
        <v>917</v>
      </c>
      <c r="C514" s="99">
        <v>5692</v>
      </c>
      <c r="D514" s="288"/>
    </row>
    <row r="515" spans="1:4" s="283" customFormat="1" ht="14.25" customHeight="1">
      <c r="A515" s="185" t="s">
        <v>918</v>
      </c>
      <c r="B515" s="91" t="s">
        <v>919</v>
      </c>
      <c r="C515" s="99">
        <v>54</v>
      </c>
      <c r="D515" s="288"/>
    </row>
    <row r="516" spans="1:4" s="283" customFormat="1" ht="14.25" customHeight="1">
      <c r="A516" s="185" t="s">
        <v>920</v>
      </c>
      <c r="B516" s="91" t="s">
        <v>921</v>
      </c>
      <c r="C516" s="99">
        <v>150</v>
      </c>
      <c r="D516" s="288"/>
    </row>
    <row r="517" spans="1:4" s="283" customFormat="1" ht="14.25" customHeight="1">
      <c r="A517" s="185" t="s">
        <v>922</v>
      </c>
      <c r="B517" s="91" t="s">
        <v>923</v>
      </c>
      <c r="C517" s="99">
        <v>158</v>
      </c>
      <c r="D517" s="288"/>
    </row>
    <row r="518" spans="1:4" s="283" customFormat="1" ht="14.25" customHeight="1">
      <c r="A518" s="185" t="s">
        <v>924</v>
      </c>
      <c r="B518" s="91" t="s">
        <v>925</v>
      </c>
      <c r="C518" s="99">
        <v>15</v>
      </c>
      <c r="D518" s="288"/>
    </row>
    <row r="519" spans="1:4" s="283" customFormat="1" ht="14.25" customHeight="1">
      <c r="A519" s="185" t="s">
        <v>926</v>
      </c>
      <c r="B519" s="91" t="s">
        <v>927</v>
      </c>
      <c r="C519" s="99">
        <v>0</v>
      </c>
      <c r="D519" s="288"/>
    </row>
    <row r="520" spans="1:4" s="283" customFormat="1" ht="14.25" customHeight="1">
      <c r="A520" s="185" t="s">
        <v>928</v>
      </c>
      <c r="B520" s="91" t="s">
        <v>929</v>
      </c>
      <c r="C520" s="99">
        <v>0</v>
      </c>
      <c r="D520" s="288"/>
    </row>
    <row r="521" spans="1:4" s="283" customFormat="1" ht="14.25" customHeight="1">
      <c r="A521" s="185" t="s">
        <v>930</v>
      </c>
      <c r="B521" s="91" t="s">
        <v>931</v>
      </c>
      <c r="C521" s="99">
        <v>0</v>
      </c>
      <c r="D521" s="288"/>
    </row>
    <row r="522" spans="1:4" s="283" customFormat="1" ht="14.25" customHeight="1">
      <c r="A522" s="185" t="s">
        <v>932</v>
      </c>
      <c r="B522" s="91" t="s">
        <v>89</v>
      </c>
      <c r="C522" s="99">
        <v>439</v>
      </c>
      <c r="D522" s="288"/>
    </row>
    <row r="523" spans="1:4" s="283" customFormat="1" ht="14.25" customHeight="1">
      <c r="A523" s="185" t="s">
        <v>933</v>
      </c>
      <c r="B523" s="91" t="s">
        <v>934</v>
      </c>
      <c r="C523" s="99">
        <v>1569</v>
      </c>
      <c r="D523" s="288"/>
    </row>
    <row r="524" spans="1:4" s="283" customFormat="1" ht="14.25" customHeight="1">
      <c r="A524" s="185" t="s">
        <v>935</v>
      </c>
      <c r="B524" s="91" t="s">
        <v>936</v>
      </c>
      <c r="C524" s="99">
        <v>10500</v>
      </c>
      <c r="D524" s="288"/>
    </row>
    <row r="525" spans="1:4" s="283" customFormat="1" ht="14.25" customHeight="1">
      <c r="A525" s="185" t="s">
        <v>937</v>
      </c>
      <c r="B525" s="91" t="s">
        <v>71</v>
      </c>
      <c r="C525" s="99">
        <v>4831</v>
      </c>
      <c r="D525" s="288"/>
    </row>
    <row r="526" spans="1:4" s="283" customFormat="1" ht="14.25" customHeight="1">
      <c r="A526" s="185" t="s">
        <v>938</v>
      </c>
      <c r="B526" s="91" t="s">
        <v>73</v>
      </c>
      <c r="C526" s="99">
        <v>518</v>
      </c>
      <c r="D526" s="288"/>
    </row>
    <row r="527" spans="1:4" s="283" customFormat="1" ht="14.25" customHeight="1">
      <c r="A527" s="185" t="s">
        <v>939</v>
      </c>
      <c r="B527" s="91" t="s">
        <v>75</v>
      </c>
      <c r="C527" s="99">
        <v>13</v>
      </c>
      <c r="D527" s="288"/>
    </row>
    <row r="528" spans="1:4" s="283" customFormat="1" ht="14.25" customHeight="1">
      <c r="A528" s="185" t="s">
        <v>940</v>
      </c>
      <c r="B528" s="91" t="s">
        <v>941</v>
      </c>
      <c r="C528" s="99">
        <v>0</v>
      </c>
      <c r="D528" s="288"/>
    </row>
    <row r="529" spans="1:4" s="283" customFormat="1" ht="14.25" customHeight="1">
      <c r="A529" s="185" t="s">
        <v>942</v>
      </c>
      <c r="B529" s="91" t="s">
        <v>943</v>
      </c>
      <c r="C529" s="99">
        <v>105</v>
      </c>
      <c r="D529" s="288"/>
    </row>
    <row r="530" spans="1:4" s="283" customFormat="1" ht="14.25" customHeight="1">
      <c r="A530" s="185" t="s">
        <v>944</v>
      </c>
      <c r="B530" s="91" t="s">
        <v>945</v>
      </c>
      <c r="C530" s="99">
        <v>2015</v>
      </c>
      <c r="D530" s="288"/>
    </row>
    <row r="531" spans="1:4" s="283" customFormat="1" ht="14.25" customHeight="1">
      <c r="A531" s="185" t="s">
        <v>946</v>
      </c>
      <c r="B531" s="91" t="s">
        <v>947</v>
      </c>
      <c r="C531" s="99">
        <v>3018</v>
      </c>
      <c r="D531" s="288"/>
    </row>
    <row r="532" spans="1:4" s="283" customFormat="1" ht="14.25" customHeight="1">
      <c r="A532" s="185" t="s">
        <v>948</v>
      </c>
      <c r="B532" s="91" t="s">
        <v>949</v>
      </c>
      <c r="C532" s="99">
        <v>0</v>
      </c>
      <c r="D532" s="288"/>
    </row>
    <row r="533" spans="1:4" s="283" customFormat="1" ht="14.25" customHeight="1">
      <c r="A533" s="185" t="s">
        <v>950</v>
      </c>
      <c r="B533" s="91" t="s">
        <v>951</v>
      </c>
      <c r="C533" s="99">
        <v>0</v>
      </c>
      <c r="D533" s="288"/>
    </row>
    <row r="534" spans="1:4" s="283" customFormat="1" ht="14.25" customHeight="1">
      <c r="A534" s="185" t="s">
        <v>952</v>
      </c>
      <c r="B534" s="91" t="s">
        <v>953</v>
      </c>
      <c r="C534" s="99">
        <v>237395</v>
      </c>
      <c r="D534" s="288"/>
    </row>
    <row r="535" spans="1:4" s="283" customFormat="1" ht="14.25" customHeight="1">
      <c r="A535" s="185" t="s">
        <v>954</v>
      </c>
      <c r="B535" s="91" t="s">
        <v>955</v>
      </c>
      <c r="C535" s="99">
        <v>6947</v>
      </c>
      <c r="D535" s="288"/>
    </row>
    <row r="536" spans="1:4" s="283" customFormat="1" ht="14.25" customHeight="1">
      <c r="A536" s="185" t="s">
        <v>956</v>
      </c>
      <c r="B536" s="91" t="s">
        <v>957</v>
      </c>
      <c r="C536" s="99">
        <v>6960</v>
      </c>
      <c r="D536" s="288"/>
    </row>
    <row r="537" spans="1:4" s="283" customFormat="1" ht="14.25" customHeight="1">
      <c r="A537" s="185" t="s">
        <v>958</v>
      </c>
      <c r="B537" s="91" t="s">
        <v>959</v>
      </c>
      <c r="C537" s="99">
        <v>1294</v>
      </c>
      <c r="D537" s="288"/>
    </row>
    <row r="538" spans="1:4" s="283" customFormat="1" ht="14.25" customHeight="1">
      <c r="A538" s="185" t="s">
        <v>960</v>
      </c>
      <c r="B538" s="91" t="s">
        <v>961</v>
      </c>
      <c r="C538" s="99">
        <v>83865</v>
      </c>
      <c r="D538" s="288"/>
    </row>
    <row r="539" spans="1:4" s="283" customFormat="1" ht="14.25" customHeight="1">
      <c r="A539" s="185" t="s">
        <v>962</v>
      </c>
      <c r="B539" s="91" t="s">
        <v>963</v>
      </c>
      <c r="C539" s="99">
        <v>9879</v>
      </c>
      <c r="D539" s="288"/>
    </row>
    <row r="540" spans="1:4" s="283" customFormat="1" ht="14.25" customHeight="1">
      <c r="A540" s="185" t="s">
        <v>964</v>
      </c>
      <c r="B540" s="91" t="s">
        <v>965</v>
      </c>
      <c r="C540" s="99">
        <v>125864</v>
      </c>
      <c r="D540" s="288"/>
    </row>
    <row r="541" spans="1:4" s="283" customFormat="1" ht="14.25" customHeight="1">
      <c r="A541" s="185" t="s">
        <v>966</v>
      </c>
      <c r="B541" s="91" t="s">
        <v>967</v>
      </c>
      <c r="C541" s="99">
        <v>2032</v>
      </c>
      <c r="D541" s="288"/>
    </row>
    <row r="542" spans="1:4" s="283" customFormat="1" ht="14.25" customHeight="1">
      <c r="A542" s="185" t="s">
        <v>968</v>
      </c>
      <c r="B542" s="91" t="s">
        <v>969</v>
      </c>
      <c r="C542" s="99">
        <v>554</v>
      </c>
      <c r="D542" s="288"/>
    </row>
    <row r="543" spans="1:4" s="283" customFormat="1" ht="14.25" customHeight="1">
      <c r="A543" s="185" t="s">
        <v>970</v>
      </c>
      <c r="B543" s="91" t="s">
        <v>971</v>
      </c>
      <c r="C543" s="99">
        <v>0</v>
      </c>
      <c r="D543" s="288"/>
    </row>
    <row r="544" spans="1:4" s="283" customFormat="1" ht="14.25" customHeight="1">
      <c r="A544" s="185" t="s">
        <v>972</v>
      </c>
      <c r="B544" s="91" t="s">
        <v>973</v>
      </c>
      <c r="C544" s="99">
        <v>0</v>
      </c>
      <c r="D544" s="288"/>
    </row>
    <row r="545" spans="1:4" s="283" customFormat="1" ht="14.25" customHeight="1">
      <c r="A545" s="185" t="s">
        <v>974</v>
      </c>
      <c r="B545" s="91" t="s">
        <v>975</v>
      </c>
      <c r="C545" s="99">
        <v>0</v>
      </c>
      <c r="D545" s="288"/>
    </row>
    <row r="546" spans="1:4" s="283" customFormat="1" ht="14.25" customHeight="1">
      <c r="A546" s="185" t="s">
        <v>976</v>
      </c>
      <c r="B546" s="91" t="s">
        <v>977</v>
      </c>
      <c r="C546" s="99">
        <v>0</v>
      </c>
      <c r="D546" s="288"/>
    </row>
    <row r="547" spans="1:4" s="283" customFormat="1" ht="14.25" customHeight="1">
      <c r="A547" s="185" t="s">
        <v>978</v>
      </c>
      <c r="B547" s="91" t="s">
        <v>979</v>
      </c>
      <c r="C547" s="99">
        <v>12198</v>
      </c>
      <c r="D547" s="288"/>
    </row>
    <row r="548" spans="1:4" s="283" customFormat="1" ht="14.25" customHeight="1">
      <c r="A548" s="185" t="s">
        <v>980</v>
      </c>
      <c r="B548" s="91" t="s">
        <v>981</v>
      </c>
      <c r="C548" s="99">
        <v>0</v>
      </c>
      <c r="D548" s="288"/>
    </row>
    <row r="549" spans="1:4" s="283" customFormat="1" ht="14.25" customHeight="1">
      <c r="A549" s="185" t="s">
        <v>982</v>
      </c>
      <c r="B549" s="91" t="s">
        <v>983</v>
      </c>
      <c r="C549" s="99">
        <v>0</v>
      </c>
      <c r="D549" s="288"/>
    </row>
    <row r="550" spans="1:4" s="283" customFormat="1" ht="14.25" customHeight="1">
      <c r="A550" s="185" t="s">
        <v>984</v>
      </c>
      <c r="B550" s="91" t="s">
        <v>985</v>
      </c>
      <c r="C550" s="99">
        <v>2875</v>
      </c>
      <c r="D550" s="288"/>
    </row>
    <row r="551" spans="1:4" s="283" customFormat="1" ht="14.25" customHeight="1">
      <c r="A551" s="185" t="s">
        <v>986</v>
      </c>
      <c r="B551" s="91" t="s">
        <v>987</v>
      </c>
      <c r="C551" s="99">
        <v>206</v>
      </c>
      <c r="D551" s="288"/>
    </row>
    <row r="552" spans="1:4" s="283" customFormat="1" ht="14.25" customHeight="1">
      <c r="A552" s="185" t="s">
        <v>988</v>
      </c>
      <c r="B552" s="91" t="s">
        <v>989</v>
      </c>
      <c r="C552" s="99">
        <v>51</v>
      </c>
      <c r="D552" s="288"/>
    </row>
    <row r="553" spans="1:4" s="283" customFormat="1" ht="14.25" customHeight="1">
      <c r="A553" s="185" t="s">
        <v>990</v>
      </c>
      <c r="B553" s="91" t="s">
        <v>991</v>
      </c>
      <c r="C553" s="99">
        <v>0</v>
      </c>
      <c r="D553" s="288"/>
    </row>
    <row r="554" spans="1:4" s="283" customFormat="1" ht="14.25" customHeight="1">
      <c r="A554" s="185" t="s">
        <v>992</v>
      </c>
      <c r="B554" s="91" t="s">
        <v>993</v>
      </c>
      <c r="C554" s="99">
        <v>0</v>
      </c>
      <c r="D554" s="288"/>
    </row>
    <row r="555" spans="1:4" s="283" customFormat="1" ht="14.25" customHeight="1">
      <c r="A555" s="185" t="s">
        <v>994</v>
      </c>
      <c r="B555" s="91" t="s">
        <v>995</v>
      </c>
      <c r="C555" s="99">
        <v>0</v>
      </c>
      <c r="D555" s="288"/>
    </row>
    <row r="556" spans="1:4" s="283" customFormat="1" ht="14.25" customHeight="1">
      <c r="A556" s="185" t="s">
        <v>996</v>
      </c>
      <c r="B556" s="91" t="s">
        <v>997</v>
      </c>
      <c r="C556" s="99">
        <v>9066</v>
      </c>
      <c r="D556" s="288"/>
    </row>
    <row r="557" spans="1:4" s="283" customFormat="1" ht="14.25" customHeight="1">
      <c r="A557" s="185" t="s">
        <v>998</v>
      </c>
      <c r="B557" s="91" t="s">
        <v>999</v>
      </c>
      <c r="C557" s="99">
        <v>18383</v>
      </c>
      <c r="D557" s="288"/>
    </row>
    <row r="558" spans="1:4" s="283" customFormat="1" ht="14.25" customHeight="1">
      <c r="A558" s="185" t="s">
        <v>1000</v>
      </c>
      <c r="B558" s="91" t="s">
        <v>1001</v>
      </c>
      <c r="C558" s="99">
        <v>2659</v>
      </c>
      <c r="D558" s="288"/>
    </row>
    <row r="559" spans="1:4" s="283" customFormat="1" ht="14.25" customHeight="1">
      <c r="A559" s="185" t="s">
        <v>1002</v>
      </c>
      <c r="B559" s="91" t="s">
        <v>1003</v>
      </c>
      <c r="C559" s="99">
        <v>1739</v>
      </c>
      <c r="D559" s="288"/>
    </row>
    <row r="560" spans="1:4" s="283" customFormat="1" ht="14.25" customHeight="1">
      <c r="A560" s="185" t="s">
        <v>1004</v>
      </c>
      <c r="B560" s="91" t="s">
        <v>1005</v>
      </c>
      <c r="C560" s="99">
        <v>0</v>
      </c>
      <c r="D560" s="288"/>
    </row>
    <row r="561" spans="1:4" s="283" customFormat="1" ht="14.25" customHeight="1">
      <c r="A561" s="185" t="s">
        <v>1006</v>
      </c>
      <c r="B561" s="91" t="s">
        <v>1007</v>
      </c>
      <c r="C561" s="99">
        <v>1963</v>
      </c>
      <c r="D561" s="288"/>
    </row>
    <row r="562" spans="1:4" s="283" customFormat="1" ht="14.25" customHeight="1">
      <c r="A562" s="185" t="s">
        <v>1008</v>
      </c>
      <c r="B562" s="91" t="s">
        <v>1009</v>
      </c>
      <c r="C562" s="99">
        <v>1886</v>
      </c>
      <c r="D562" s="288"/>
    </row>
    <row r="563" spans="1:4" s="283" customFormat="1" ht="14.25" customHeight="1">
      <c r="A563" s="185" t="s">
        <v>1010</v>
      </c>
      <c r="B563" s="91" t="s">
        <v>1011</v>
      </c>
      <c r="C563" s="99">
        <v>0</v>
      </c>
      <c r="D563" s="288"/>
    </row>
    <row r="564" spans="1:4" s="283" customFormat="1" ht="14.25" customHeight="1">
      <c r="A564" s="185" t="s">
        <v>1012</v>
      </c>
      <c r="B564" s="91" t="s">
        <v>1013</v>
      </c>
      <c r="C564" s="99">
        <v>10136</v>
      </c>
      <c r="D564" s="288"/>
    </row>
    <row r="565" spans="1:4" s="283" customFormat="1" ht="14.25" customHeight="1">
      <c r="A565" s="185" t="s">
        <v>1014</v>
      </c>
      <c r="B565" s="91" t="s">
        <v>1015</v>
      </c>
      <c r="C565" s="99">
        <v>9423</v>
      </c>
      <c r="D565" s="288"/>
    </row>
    <row r="566" spans="1:4" s="283" customFormat="1" ht="14.25" customHeight="1">
      <c r="A566" s="185" t="s">
        <v>1016</v>
      </c>
      <c r="B566" s="91" t="s">
        <v>1017</v>
      </c>
      <c r="C566" s="99">
        <v>3324</v>
      </c>
      <c r="D566" s="288"/>
    </row>
    <row r="567" spans="1:4" s="283" customFormat="1" ht="14.25" customHeight="1">
      <c r="A567" s="185" t="s">
        <v>1018</v>
      </c>
      <c r="B567" s="91" t="s">
        <v>1019</v>
      </c>
      <c r="C567" s="99">
        <v>416</v>
      </c>
      <c r="D567" s="288"/>
    </row>
    <row r="568" spans="1:4" s="283" customFormat="1" ht="14.25" customHeight="1">
      <c r="A568" s="185" t="s">
        <v>1020</v>
      </c>
      <c r="B568" s="91" t="s">
        <v>1021</v>
      </c>
      <c r="C568" s="99">
        <v>142</v>
      </c>
      <c r="D568" s="288"/>
    </row>
    <row r="569" spans="1:4" s="283" customFormat="1" ht="14.25" customHeight="1">
      <c r="A569" s="185" t="s">
        <v>1022</v>
      </c>
      <c r="B569" s="91" t="s">
        <v>1023</v>
      </c>
      <c r="C569" s="99">
        <v>78</v>
      </c>
      <c r="D569" s="288"/>
    </row>
    <row r="570" spans="1:4" s="283" customFormat="1" ht="14.25" customHeight="1">
      <c r="A570" s="185" t="s">
        <v>1024</v>
      </c>
      <c r="B570" s="91" t="s">
        <v>1025</v>
      </c>
      <c r="C570" s="99">
        <v>1278</v>
      </c>
      <c r="D570" s="288"/>
    </row>
    <row r="571" spans="1:4" s="283" customFormat="1" ht="14.25" customHeight="1">
      <c r="A571" s="185" t="s">
        <v>1026</v>
      </c>
      <c r="B571" s="91" t="s">
        <v>1027</v>
      </c>
      <c r="C571" s="99">
        <v>4185</v>
      </c>
      <c r="D571" s="288"/>
    </row>
    <row r="572" spans="1:4" s="283" customFormat="1" ht="14.25" customHeight="1">
      <c r="A572" s="185" t="s">
        <v>1028</v>
      </c>
      <c r="B572" s="91" t="s">
        <v>1029</v>
      </c>
      <c r="C572" s="99">
        <v>9104</v>
      </c>
      <c r="D572" s="288"/>
    </row>
    <row r="573" spans="1:4" s="283" customFormat="1" ht="14.25" customHeight="1">
      <c r="A573" s="185" t="s">
        <v>1030</v>
      </c>
      <c r="B573" s="91" t="s">
        <v>1031</v>
      </c>
      <c r="C573" s="99">
        <v>670</v>
      </c>
      <c r="D573" s="288"/>
    </row>
    <row r="574" spans="1:4" s="283" customFormat="1" ht="14.25" customHeight="1">
      <c r="A574" s="185" t="s">
        <v>1032</v>
      </c>
      <c r="B574" s="91" t="s">
        <v>1033</v>
      </c>
      <c r="C574" s="99">
        <v>828</v>
      </c>
      <c r="D574" s="288"/>
    </row>
    <row r="575" spans="1:4" s="283" customFormat="1" ht="14.25" customHeight="1">
      <c r="A575" s="185" t="s">
        <v>1034</v>
      </c>
      <c r="B575" s="91" t="s">
        <v>1035</v>
      </c>
      <c r="C575" s="99">
        <v>0</v>
      </c>
      <c r="D575" s="288"/>
    </row>
    <row r="576" spans="1:4" s="283" customFormat="1" ht="14.25" customHeight="1">
      <c r="A576" s="185" t="s">
        <v>1036</v>
      </c>
      <c r="B576" s="91" t="s">
        <v>1037</v>
      </c>
      <c r="C576" s="99">
        <v>1009</v>
      </c>
      <c r="D576" s="288"/>
    </row>
    <row r="577" spans="1:4" s="283" customFormat="1" ht="14.25" customHeight="1">
      <c r="A577" s="185" t="s">
        <v>1038</v>
      </c>
      <c r="B577" s="91" t="s">
        <v>1039</v>
      </c>
      <c r="C577" s="99">
        <v>2930</v>
      </c>
      <c r="D577" s="288"/>
    </row>
    <row r="578" spans="1:4" s="283" customFormat="1" ht="14.25" customHeight="1">
      <c r="A578" s="185" t="s">
        <v>1040</v>
      </c>
      <c r="B578" s="91" t="s">
        <v>1041</v>
      </c>
      <c r="C578" s="99">
        <v>1301</v>
      </c>
      <c r="D578" s="288"/>
    </row>
    <row r="579" spans="1:4" s="283" customFormat="1" ht="14.25" customHeight="1">
      <c r="A579" s="185" t="s">
        <v>1042</v>
      </c>
      <c r="B579" s="91" t="s">
        <v>1043</v>
      </c>
      <c r="C579" s="99">
        <v>2366</v>
      </c>
      <c r="D579" s="288"/>
    </row>
    <row r="580" spans="1:4" s="283" customFormat="1" ht="14.25" customHeight="1">
      <c r="A580" s="185" t="s">
        <v>1044</v>
      </c>
      <c r="B580" s="91" t="s">
        <v>1045</v>
      </c>
      <c r="C580" s="99">
        <v>9615</v>
      </c>
      <c r="D580" s="288"/>
    </row>
    <row r="581" spans="1:4" s="283" customFormat="1" ht="14.25" customHeight="1">
      <c r="A581" s="185" t="s">
        <v>1046</v>
      </c>
      <c r="B581" s="91" t="s">
        <v>71</v>
      </c>
      <c r="C581" s="99">
        <v>1151</v>
      </c>
      <c r="D581" s="288"/>
    </row>
    <row r="582" spans="1:4" s="283" customFormat="1" ht="14.25" customHeight="1">
      <c r="A582" s="185" t="s">
        <v>1047</v>
      </c>
      <c r="B582" s="91" t="s">
        <v>73</v>
      </c>
      <c r="C582" s="99">
        <v>423</v>
      </c>
      <c r="D582" s="288"/>
    </row>
    <row r="583" spans="1:4" s="283" customFormat="1" ht="14.25" customHeight="1">
      <c r="A583" s="185" t="s">
        <v>1048</v>
      </c>
      <c r="B583" s="91" t="s">
        <v>75</v>
      </c>
      <c r="C583" s="99">
        <v>126</v>
      </c>
      <c r="D583" s="288"/>
    </row>
    <row r="584" spans="1:4" s="283" customFormat="1" ht="14.25" customHeight="1">
      <c r="A584" s="185" t="s">
        <v>1049</v>
      </c>
      <c r="B584" s="91" t="s">
        <v>1050</v>
      </c>
      <c r="C584" s="99">
        <v>563</v>
      </c>
      <c r="D584" s="288"/>
    </row>
    <row r="585" spans="1:4" s="283" customFormat="1" ht="14.25" customHeight="1">
      <c r="A585" s="185" t="s">
        <v>1051</v>
      </c>
      <c r="B585" s="91" t="s">
        <v>1052</v>
      </c>
      <c r="C585" s="99">
        <v>137</v>
      </c>
      <c r="D585" s="288"/>
    </row>
    <row r="586" spans="1:4" s="283" customFormat="1" ht="14.25" customHeight="1">
      <c r="A586" s="185" t="s">
        <v>1053</v>
      </c>
      <c r="B586" s="91" t="s">
        <v>1054</v>
      </c>
      <c r="C586" s="99">
        <v>1</v>
      </c>
      <c r="D586" s="288"/>
    </row>
    <row r="587" spans="1:4" s="283" customFormat="1" ht="14.25" customHeight="1">
      <c r="A587" s="185" t="s">
        <v>1055</v>
      </c>
      <c r="B587" s="91" t="s">
        <v>1056</v>
      </c>
      <c r="C587" s="99">
        <v>5045</v>
      </c>
      <c r="D587" s="288"/>
    </row>
    <row r="588" spans="1:4" s="283" customFormat="1" ht="14.25" customHeight="1">
      <c r="A588" s="185" t="s">
        <v>1057</v>
      </c>
      <c r="B588" s="91" t="s">
        <v>1058</v>
      </c>
      <c r="C588" s="99">
        <v>2169</v>
      </c>
      <c r="D588" s="288"/>
    </row>
    <row r="589" spans="1:4" s="283" customFormat="1" ht="14.25" customHeight="1">
      <c r="A589" s="185" t="s">
        <v>1059</v>
      </c>
      <c r="B589" s="91" t="s">
        <v>1060</v>
      </c>
      <c r="C589" s="99">
        <v>293</v>
      </c>
      <c r="D589" s="288"/>
    </row>
    <row r="590" spans="1:4" s="283" customFormat="1" ht="14.25" customHeight="1">
      <c r="A590" s="185" t="s">
        <v>1061</v>
      </c>
      <c r="B590" s="91" t="s">
        <v>71</v>
      </c>
      <c r="C590" s="99">
        <v>181</v>
      </c>
      <c r="D590" s="288"/>
    </row>
    <row r="591" spans="1:4" s="283" customFormat="1" ht="14.25" customHeight="1">
      <c r="A591" s="185" t="s">
        <v>1062</v>
      </c>
      <c r="B591" s="91" t="s">
        <v>73</v>
      </c>
      <c r="C591" s="99">
        <v>26</v>
      </c>
      <c r="D591" s="288"/>
    </row>
    <row r="592" spans="1:4" s="283" customFormat="1" ht="14.25" customHeight="1">
      <c r="A592" s="185" t="s">
        <v>1063</v>
      </c>
      <c r="B592" s="91" t="s">
        <v>75</v>
      </c>
      <c r="C592" s="99">
        <v>12</v>
      </c>
      <c r="D592" s="288"/>
    </row>
    <row r="593" spans="1:4" s="283" customFormat="1" ht="14.25" customHeight="1">
      <c r="A593" s="185" t="s">
        <v>1064</v>
      </c>
      <c r="B593" s="91" t="s">
        <v>1065</v>
      </c>
      <c r="C593" s="99">
        <v>74</v>
      </c>
      <c r="D593" s="288"/>
    </row>
    <row r="594" spans="1:4" s="283" customFormat="1" ht="14.25" customHeight="1">
      <c r="A594" s="185" t="s">
        <v>1066</v>
      </c>
      <c r="B594" s="91" t="s">
        <v>1067</v>
      </c>
      <c r="C594" s="99">
        <v>45686</v>
      </c>
      <c r="D594" s="288"/>
    </row>
    <row r="595" spans="1:4" s="283" customFormat="1" ht="14.25" customHeight="1">
      <c r="A595" s="185" t="s">
        <v>1068</v>
      </c>
      <c r="B595" s="91" t="s">
        <v>1069</v>
      </c>
      <c r="C595" s="99">
        <v>11940</v>
      </c>
      <c r="D595" s="288"/>
    </row>
    <row r="596" spans="1:4" s="283" customFormat="1" ht="14.25" customHeight="1">
      <c r="A596" s="185" t="s">
        <v>1070</v>
      </c>
      <c r="B596" s="91" t="s">
        <v>1071</v>
      </c>
      <c r="C596" s="99">
        <v>33746</v>
      </c>
      <c r="D596" s="288"/>
    </row>
    <row r="597" spans="1:4" s="283" customFormat="1" ht="14.25" customHeight="1">
      <c r="A597" s="185" t="s">
        <v>1072</v>
      </c>
      <c r="B597" s="91" t="s">
        <v>1073</v>
      </c>
      <c r="C597" s="99">
        <v>728</v>
      </c>
      <c r="D597" s="288"/>
    </row>
    <row r="598" spans="1:4" s="283" customFormat="1" ht="14.25" customHeight="1">
      <c r="A598" s="185" t="s">
        <v>1074</v>
      </c>
      <c r="B598" s="91" t="s">
        <v>1075</v>
      </c>
      <c r="C598" s="99">
        <v>295</v>
      </c>
      <c r="D598" s="288"/>
    </row>
    <row r="599" spans="1:4" s="283" customFormat="1" ht="14.25" customHeight="1">
      <c r="A599" s="185" t="s">
        <v>1076</v>
      </c>
      <c r="B599" s="91" t="s">
        <v>1077</v>
      </c>
      <c r="C599" s="99">
        <v>433</v>
      </c>
      <c r="D599" s="288"/>
    </row>
    <row r="600" spans="1:4" s="283" customFormat="1" ht="14.25" customHeight="1">
      <c r="A600" s="185" t="s">
        <v>1078</v>
      </c>
      <c r="B600" s="91" t="s">
        <v>1079</v>
      </c>
      <c r="C600" s="99">
        <v>3354</v>
      </c>
      <c r="D600" s="288"/>
    </row>
    <row r="601" spans="1:4" s="283" customFormat="1" ht="14.25" customHeight="1">
      <c r="A601" s="185" t="s">
        <v>1080</v>
      </c>
      <c r="B601" s="91" t="s">
        <v>1081</v>
      </c>
      <c r="C601" s="99">
        <v>53</v>
      </c>
      <c r="D601" s="288"/>
    </row>
    <row r="602" spans="1:4" s="283" customFormat="1" ht="14.25" customHeight="1">
      <c r="A602" s="185" t="s">
        <v>1082</v>
      </c>
      <c r="B602" s="91" t="s">
        <v>1083</v>
      </c>
      <c r="C602" s="99">
        <v>3301</v>
      </c>
      <c r="D602" s="288"/>
    </row>
    <row r="603" spans="1:4" s="283" customFormat="1" ht="14.25" customHeight="1">
      <c r="A603" s="185" t="s">
        <v>1084</v>
      </c>
      <c r="B603" s="91" t="s">
        <v>1085</v>
      </c>
      <c r="C603" s="99">
        <v>0</v>
      </c>
      <c r="D603" s="288"/>
    </row>
    <row r="604" spans="1:4" s="283" customFormat="1" ht="14.25" customHeight="1">
      <c r="A604" s="185" t="s">
        <v>1086</v>
      </c>
      <c r="B604" s="91" t="s">
        <v>1087</v>
      </c>
      <c r="C604" s="99">
        <v>0</v>
      </c>
      <c r="D604" s="288"/>
    </row>
    <row r="605" spans="1:4" s="283" customFormat="1" ht="14.25" customHeight="1">
      <c r="A605" s="185" t="s">
        <v>1088</v>
      </c>
      <c r="B605" s="91" t="s">
        <v>1089</v>
      </c>
      <c r="C605" s="99">
        <v>0</v>
      </c>
      <c r="D605" s="288"/>
    </row>
    <row r="606" spans="1:4" s="283" customFormat="1" ht="14.25" customHeight="1">
      <c r="A606" s="185" t="s">
        <v>1090</v>
      </c>
      <c r="B606" s="91" t="s">
        <v>1091</v>
      </c>
      <c r="C606" s="99">
        <v>613</v>
      </c>
      <c r="D606" s="288"/>
    </row>
    <row r="607" spans="1:4" s="283" customFormat="1" ht="14.25" customHeight="1">
      <c r="A607" s="185" t="s">
        <v>1092</v>
      </c>
      <c r="B607" s="91" t="s">
        <v>1093</v>
      </c>
      <c r="C607" s="99">
        <v>484</v>
      </c>
      <c r="D607" s="288"/>
    </row>
    <row r="608" spans="1:4" s="283" customFormat="1" ht="14.25" customHeight="1">
      <c r="A608" s="185" t="s">
        <v>1094</v>
      </c>
      <c r="B608" s="91" t="s">
        <v>1095</v>
      </c>
      <c r="C608" s="99">
        <v>129</v>
      </c>
      <c r="D608" s="288"/>
    </row>
    <row r="609" spans="1:4" s="283" customFormat="1" ht="14.25" customHeight="1">
      <c r="A609" s="185" t="s">
        <v>1096</v>
      </c>
      <c r="B609" s="91" t="s">
        <v>1097</v>
      </c>
      <c r="C609" s="99">
        <v>73468</v>
      </c>
      <c r="D609" s="288"/>
    </row>
    <row r="610" spans="1:4" s="283" customFormat="1" ht="14.25" customHeight="1">
      <c r="A610" s="185" t="s">
        <v>1098</v>
      </c>
      <c r="B610" s="91" t="s">
        <v>1099</v>
      </c>
      <c r="C610" s="99">
        <v>12052</v>
      </c>
      <c r="D610" s="288"/>
    </row>
    <row r="611" spans="1:4" s="283" customFormat="1" ht="14.25" customHeight="1">
      <c r="A611" s="185" t="s">
        <v>1100</v>
      </c>
      <c r="B611" s="91" t="s">
        <v>1101</v>
      </c>
      <c r="C611" s="99">
        <v>59179</v>
      </c>
      <c r="D611" s="288"/>
    </row>
    <row r="612" spans="1:4" s="283" customFormat="1" ht="14.25" customHeight="1">
      <c r="A612" s="185" t="s">
        <v>1102</v>
      </c>
      <c r="B612" s="91" t="s">
        <v>1103</v>
      </c>
      <c r="C612" s="99">
        <v>2237</v>
      </c>
      <c r="D612" s="288"/>
    </row>
    <row r="613" spans="1:4" s="283" customFormat="1" ht="14.25" customHeight="1">
      <c r="A613" s="185" t="s">
        <v>1104</v>
      </c>
      <c r="B613" s="91" t="s">
        <v>1105</v>
      </c>
      <c r="C613" s="99">
        <v>4856</v>
      </c>
      <c r="D613" s="288"/>
    </row>
    <row r="614" spans="1:4" s="283" customFormat="1" ht="14.25" customHeight="1">
      <c r="A614" s="185" t="s">
        <v>1106</v>
      </c>
      <c r="B614" s="91" t="s">
        <v>1107</v>
      </c>
      <c r="C614" s="99">
        <v>715</v>
      </c>
      <c r="D614" s="288"/>
    </row>
    <row r="615" spans="1:4" s="283" customFormat="1" ht="14.25" customHeight="1">
      <c r="A615" s="185" t="s">
        <v>1108</v>
      </c>
      <c r="B615" s="91" t="s">
        <v>1109</v>
      </c>
      <c r="C615" s="99">
        <v>737</v>
      </c>
      <c r="D615" s="288"/>
    </row>
    <row r="616" spans="1:4" s="283" customFormat="1" ht="14.25" customHeight="1">
      <c r="A616" s="185" t="s">
        <v>1110</v>
      </c>
      <c r="B616" s="91" t="s">
        <v>1111</v>
      </c>
      <c r="C616" s="99">
        <v>3404</v>
      </c>
      <c r="D616" s="288"/>
    </row>
    <row r="617" spans="1:4" s="283" customFormat="1" ht="14.25" customHeight="1">
      <c r="A617" s="185" t="s">
        <v>1112</v>
      </c>
      <c r="B617" s="91" t="s">
        <v>1113</v>
      </c>
      <c r="C617" s="99">
        <v>5932</v>
      </c>
      <c r="D617" s="288"/>
    </row>
    <row r="618" spans="1:4" s="283" customFormat="1" ht="14.25" customHeight="1">
      <c r="A618" s="185" t="s">
        <v>1114</v>
      </c>
      <c r="B618" s="91" t="s">
        <v>71</v>
      </c>
      <c r="C618" s="99">
        <v>1748</v>
      </c>
      <c r="D618" s="288"/>
    </row>
    <row r="619" spans="1:4" s="283" customFormat="1" ht="14.25" customHeight="1">
      <c r="A619" s="185" t="s">
        <v>1115</v>
      </c>
      <c r="B619" s="91" t="s">
        <v>73</v>
      </c>
      <c r="C619" s="99">
        <v>295</v>
      </c>
      <c r="D619" s="288"/>
    </row>
    <row r="620" spans="1:4" s="283" customFormat="1" ht="14.25" customHeight="1">
      <c r="A620" s="185" t="s">
        <v>1116</v>
      </c>
      <c r="B620" s="91" t="s">
        <v>75</v>
      </c>
      <c r="C620" s="99">
        <v>0</v>
      </c>
      <c r="D620" s="288"/>
    </row>
    <row r="621" spans="1:4" s="283" customFormat="1" ht="14.25" customHeight="1">
      <c r="A621" s="185" t="s">
        <v>1117</v>
      </c>
      <c r="B621" s="91" t="s">
        <v>1118</v>
      </c>
      <c r="C621" s="99">
        <v>967</v>
      </c>
      <c r="D621" s="288"/>
    </row>
    <row r="622" spans="1:4" s="283" customFormat="1" ht="14.25" customHeight="1">
      <c r="A622" s="185" t="s">
        <v>1119</v>
      </c>
      <c r="B622" s="91" t="s">
        <v>1120</v>
      </c>
      <c r="C622" s="99">
        <v>161</v>
      </c>
      <c r="D622" s="288"/>
    </row>
    <row r="623" spans="1:4" s="283" customFormat="1" ht="14.25" customHeight="1">
      <c r="A623" s="185" t="s">
        <v>1121</v>
      </c>
      <c r="B623" s="91" t="s">
        <v>89</v>
      </c>
      <c r="C623" s="99">
        <v>750</v>
      </c>
      <c r="D623" s="288"/>
    </row>
    <row r="624" spans="1:4" s="283" customFormat="1" ht="14.25" customHeight="1">
      <c r="A624" s="185" t="s">
        <v>1122</v>
      </c>
      <c r="B624" s="91" t="s">
        <v>1123</v>
      </c>
      <c r="C624" s="99">
        <v>2011</v>
      </c>
      <c r="D624" s="288"/>
    </row>
    <row r="625" spans="1:4" s="283" customFormat="1" ht="14.25" customHeight="1">
      <c r="A625" s="185" t="s">
        <v>1124</v>
      </c>
      <c r="B625" s="91" t="s">
        <v>1125</v>
      </c>
      <c r="C625" s="99">
        <v>1381</v>
      </c>
      <c r="D625" s="288"/>
    </row>
    <row r="626" spans="1:4" s="283" customFormat="1" ht="14.25" customHeight="1">
      <c r="A626" s="185" t="s">
        <v>1126</v>
      </c>
      <c r="B626" s="91" t="s">
        <v>1127</v>
      </c>
      <c r="C626" s="99">
        <v>555</v>
      </c>
      <c r="D626" s="288"/>
    </row>
    <row r="627" spans="1:4" s="283" customFormat="1" ht="14.25" customHeight="1">
      <c r="A627" s="185" t="s">
        <v>1128</v>
      </c>
      <c r="B627" s="91" t="s">
        <v>1129</v>
      </c>
      <c r="C627" s="99">
        <v>826</v>
      </c>
      <c r="D627" s="288"/>
    </row>
    <row r="628" spans="1:4" s="283" customFormat="1" ht="14.25" customHeight="1">
      <c r="A628" s="185" t="s">
        <v>1130</v>
      </c>
      <c r="B628" s="91" t="s">
        <v>1131</v>
      </c>
      <c r="C628" s="99">
        <v>98570</v>
      </c>
      <c r="D628" s="288"/>
    </row>
    <row r="629" spans="1:4" s="283" customFormat="1" ht="14.25" customHeight="1">
      <c r="A629" s="185" t="s">
        <v>1132</v>
      </c>
      <c r="B629" s="91" t="s">
        <v>1133</v>
      </c>
      <c r="C629" s="99">
        <v>358828</v>
      </c>
      <c r="D629" s="288"/>
    </row>
    <row r="630" spans="1:4" s="283" customFormat="1" ht="14.25" customHeight="1">
      <c r="A630" s="185" t="s">
        <v>1134</v>
      </c>
      <c r="B630" s="91" t="s">
        <v>1135</v>
      </c>
      <c r="C630" s="99">
        <v>8212</v>
      </c>
      <c r="D630" s="288"/>
    </row>
    <row r="631" spans="1:4" s="283" customFormat="1" ht="14.25" customHeight="1">
      <c r="A631" s="185" t="s">
        <v>1136</v>
      </c>
      <c r="B631" s="91" t="s">
        <v>71</v>
      </c>
      <c r="C631" s="99">
        <v>4893</v>
      </c>
      <c r="D631" s="288"/>
    </row>
    <row r="632" spans="1:4" s="283" customFormat="1" ht="14.25" customHeight="1">
      <c r="A632" s="185" t="s">
        <v>1137</v>
      </c>
      <c r="B632" s="91" t="s">
        <v>73</v>
      </c>
      <c r="C632" s="99">
        <v>487</v>
      </c>
      <c r="D632" s="288"/>
    </row>
    <row r="633" spans="1:4" s="283" customFormat="1" ht="14.25" customHeight="1">
      <c r="A633" s="185" t="s">
        <v>1138</v>
      </c>
      <c r="B633" s="91" t="s">
        <v>75</v>
      </c>
      <c r="C633" s="99">
        <v>0</v>
      </c>
      <c r="D633" s="288"/>
    </row>
    <row r="634" spans="1:4" s="283" customFormat="1" ht="14.25" customHeight="1">
      <c r="A634" s="185" t="s">
        <v>1139</v>
      </c>
      <c r="B634" s="91" t="s">
        <v>1140</v>
      </c>
      <c r="C634" s="99">
        <v>2832</v>
      </c>
      <c r="D634" s="288"/>
    </row>
    <row r="635" spans="1:4" s="283" customFormat="1" ht="14.25" customHeight="1">
      <c r="A635" s="185" t="s">
        <v>1141</v>
      </c>
      <c r="B635" s="91" t="s">
        <v>1142</v>
      </c>
      <c r="C635" s="99">
        <v>61237</v>
      </c>
      <c r="D635" s="288"/>
    </row>
    <row r="636" spans="1:4" s="283" customFormat="1" ht="14.25" customHeight="1">
      <c r="A636" s="185" t="s">
        <v>1143</v>
      </c>
      <c r="B636" s="91" t="s">
        <v>1144</v>
      </c>
      <c r="C636" s="99">
        <v>48185</v>
      </c>
      <c r="D636" s="288"/>
    </row>
    <row r="637" spans="1:4" s="283" customFormat="1" ht="14.25" customHeight="1">
      <c r="A637" s="185" t="s">
        <v>1145</v>
      </c>
      <c r="B637" s="91" t="s">
        <v>1146</v>
      </c>
      <c r="C637" s="99">
        <v>7610</v>
      </c>
      <c r="D637" s="288"/>
    </row>
    <row r="638" spans="1:4" s="283" customFormat="1" ht="14.25" customHeight="1">
      <c r="A638" s="185" t="s">
        <v>1147</v>
      </c>
      <c r="B638" s="91" t="s">
        <v>1148</v>
      </c>
      <c r="C638" s="99">
        <v>177</v>
      </c>
      <c r="D638" s="288"/>
    </row>
    <row r="639" spans="1:4" s="283" customFormat="1" ht="14.25" customHeight="1">
      <c r="A639" s="185" t="s">
        <v>1149</v>
      </c>
      <c r="B639" s="91" t="s">
        <v>1150</v>
      </c>
      <c r="C639" s="99">
        <v>0</v>
      </c>
      <c r="D639" s="288"/>
    </row>
    <row r="640" spans="1:4" s="283" customFormat="1" ht="14.25" customHeight="1">
      <c r="A640" s="185" t="s">
        <v>1151</v>
      </c>
      <c r="B640" s="91" t="s">
        <v>1152</v>
      </c>
      <c r="C640" s="99">
        <v>687</v>
      </c>
      <c r="D640" s="288"/>
    </row>
    <row r="641" spans="1:4" s="283" customFormat="1" ht="14.25" customHeight="1">
      <c r="A641" s="185" t="s">
        <v>1153</v>
      </c>
      <c r="B641" s="91" t="s">
        <v>1154</v>
      </c>
      <c r="C641" s="99">
        <v>0</v>
      </c>
      <c r="D641" s="288"/>
    </row>
    <row r="642" spans="1:4" s="283" customFormat="1" ht="14.25" customHeight="1">
      <c r="A642" s="185" t="s">
        <v>1155</v>
      </c>
      <c r="B642" s="91" t="s">
        <v>1156</v>
      </c>
      <c r="C642" s="99">
        <v>0</v>
      </c>
      <c r="D642" s="288"/>
    </row>
    <row r="643" spans="1:4" s="283" customFormat="1" ht="14.25" customHeight="1">
      <c r="A643" s="185" t="s">
        <v>1157</v>
      </c>
      <c r="B643" s="91" t="s">
        <v>1158</v>
      </c>
      <c r="C643" s="99">
        <v>92</v>
      </c>
      <c r="D643" s="288"/>
    </row>
    <row r="644" spans="1:4" s="283" customFormat="1" ht="14.25" customHeight="1">
      <c r="A644" s="185" t="s">
        <v>1159</v>
      </c>
      <c r="B644" s="91" t="s">
        <v>1160</v>
      </c>
      <c r="C644" s="99">
        <v>0</v>
      </c>
      <c r="D644" s="288"/>
    </row>
    <row r="645" spans="1:4" s="283" customFormat="1" ht="14.25" customHeight="1">
      <c r="A645" s="185" t="s">
        <v>1161</v>
      </c>
      <c r="B645" s="91" t="s">
        <v>1162</v>
      </c>
      <c r="C645" s="99">
        <v>0</v>
      </c>
      <c r="D645" s="288"/>
    </row>
    <row r="646" spans="1:4" s="283" customFormat="1" ht="14.25" customHeight="1">
      <c r="A646" s="185" t="s">
        <v>1163</v>
      </c>
      <c r="B646" s="91" t="s">
        <v>1164</v>
      </c>
      <c r="C646" s="99">
        <v>0</v>
      </c>
      <c r="D646" s="288"/>
    </row>
    <row r="647" spans="1:4" s="283" customFormat="1" ht="14.25" customHeight="1">
      <c r="A647" s="185" t="s">
        <v>1165</v>
      </c>
      <c r="B647" s="91" t="s">
        <v>1166</v>
      </c>
      <c r="C647" s="99">
        <v>0</v>
      </c>
      <c r="D647" s="288"/>
    </row>
    <row r="648" spans="1:4" s="283" customFormat="1" ht="14.25" customHeight="1">
      <c r="A648" s="185" t="s">
        <v>1167</v>
      </c>
      <c r="B648" s="91" t="s">
        <v>1168</v>
      </c>
      <c r="C648" s="99">
        <v>4486</v>
      </c>
      <c r="D648" s="288"/>
    </row>
    <row r="649" spans="1:4" s="283" customFormat="1" ht="14.25" customHeight="1">
      <c r="A649" s="185" t="s">
        <v>1169</v>
      </c>
      <c r="B649" s="91" t="s">
        <v>1170</v>
      </c>
      <c r="C649" s="99">
        <v>32140</v>
      </c>
      <c r="D649" s="288"/>
    </row>
    <row r="650" spans="1:4" s="283" customFormat="1" ht="14.25" customHeight="1">
      <c r="A650" s="185" t="s">
        <v>1171</v>
      </c>
      <c r="B650" s="91" t="s">
        <v>1172</v>
      </c>
      <c r="C650" s="99">
        <v>244</v>
      </c>
      <c r="D650" s="288"/>
    </row>
    <row r="651" spans="1:4" s="283" customFormat="1" ht="14.25" customHeight="1">
      <c r="A651" s="185" t="s">
        <v>1173</v>
      </c>
      <c r="B651" s="91" t="s">
        <v>1174</v>
      </c>
      <c r="C651" s="99">
        <v>18509</v>
      </c>
      <c r="D651" s="288"/>
    </row>
    <row r="652" spans="1:4" s="283" customFormat="1" ht="14.25" customHeight="1">
      <c r="A652" s="185" t="s">
        <v>1175</v>
      </c>
      <c r="B652" s="91" t="s">
        <v>1176</v>
      </c>
      <c r="C652" s="99">
        <v>13387</v>
      </c>
      <c r="D652" s="288"/>
    </row>
    <row r="653" spans="1:4" s="283" customFormat="1" ht="14.25" customHeight="1">
      <c r="A653" s="185" t="s">
        <v>1177</v>
      </c>
      <c r="B653" s="91" t="s">
        <v>1178</v>
      </c>
      <c r="C653" s="99">
        <v>53887</v>
      </c>
      <c r="D653" s="288"/>
    </row>
    <row r="654" spans="1:4" s="283" customFormat="1" ht="14.25" customHeight="1">
      <c r="A654" s="185" t="s">
        <v>1179</v>
      </c>
      <c r="B654" s="91" t="s">
        <v>1180</v>
      </c>
      <c r="C654" s="99">
        <v>8579</v>
      </c>
      <c r="D654" s="288"/>
    </row>
    <row r="655" spans="1:4" s="283" customFormat="1" ht="14.25" customHeight="1">
      <c r="A655" s="185" t="s">
        <v>1181</v>
      </c>
      <c r="B655" s="91" t="s">
        <v>1182</v>
      </c>
      <c r="C655" s="99">
        <v>4954</v>
      </c>
      <c r="D655" s="288"/>
    </row>
    <row r="656" spans="1:4" s="283" customFormat="1" ht="14.25" customHeight="1">
      <c r="A656" s="185" t="s">
        <v>1183</v>
      </c>
      <c r="B656" s="91" t="s">
        <v>1184</v>
      </c>
      <c r="C656" s="99">
        <v>6512</v>
      </c>
      <c r="D656" s="288"/>
    </row>
    <row r="657" spans="1:4" s="283" customFormat="1" ht="14.25" customHeight="1">
      <c r="A657" s="185" t="s">
        <v>1185</v>
      </c>
      <c r="B657" s="91" t="s">
        <v>1186</v>
      </c>
      <c r="C657" s="99">
        <v>0</v>
      </c>
      <c r="D657" s="288"/>
    </row>
    <row r="658" spans="1:4" s="283" customFormat="1" ht="14.25" customHeight="1">
      <c r="A658" s="185" t="s">
        <v>1187</v>
      </c>
      <c r="B658" s="91" t="s">
        <v>1188</v>
      </c>
      <c r="C658" s="99">
        <v>0</v>
      </c>
      <c r="D658" s="288"/>
    </row>
    <row r="659" spans="1:4" s="283" customFormat="1" ht="14.25" customHeight="1">
      <c r="A659" s="185" t="s">
        <v>1189</v>
      </c>
      <c r="B659" s="91" t="s">
        <v>1190</v>
      </c>
      <c r="C659" s="99">
        <v>413</v>
      </c>
      <c r="D659" s="288"/>
    </row>
    <row r="660" spans="1:4" s="283" customFormat="1" ht="14.25" customHeight="1">
      <c r="A660" s="185" t="s">
        <v>1191</v>
      </c>
      <c r="B660" s="91" t="s">
        <v>1192</v>
      </c>
      <c r="C660" s="99">
        <v>0</v>
      </c>
      <c r="D660" s="288"/>
    </row>
    <row r="661" spans="1:4" s="283" customFormat="1" ht="14.25" customHeight="1">
      <c r="A661" s="185" t="s">
        <v>1193</v>
      </c>
      <c r="B661" s="91" t="s">
        <v>1194</v>
      </c>
      <c r="C661" s="99">
        <v>26315</v>
      </c>
      <c r="D661" s="288"/>
    </row>
    <row r="662" spans="1:4" s="283" customFormat="1" ht="14.25" customHeight="1">
      <c r="A662" s="185" t="s">
        <v>1195</v>
      </c>
      <c r="B662" s="91" t="s">
        <v>1196</v>
      </c>
      <c r="C662" s="99">
        <v>2680</v>
      </c>
      <c r="D662" s="288"/>
    </row>
    <row r="663" spans="1:4" s="283" customFormat="1" ht="14.25" customHeight="1">
      <c r="A663" s="185" t="s">
        <v>1197</v>
      </c>
      <c r="B663" s="91" t="s">
        <v>1198</v>
      </c>
      <c r="C663" s="99">
        <v>1856</v>
      </c>
      <c r="D663" s="288"/>
    </row>
    <row r="664" spans="1:4" s="283" customFormat="1" ht="14.25" customHeight="1">
      <c r="A664" s="185" t="s">
        <v>1199</v>
      </c>
      <c r="B664" s="91" t="s">
        <v>1200</v>
      </c>
      <c r="C664" s="99">
        <v>2578</v>
      </c>
      <c r="D664" s="288"/>
    </row>
    <row r="665" spans="1:4" s="283" customFormat="1" ht="14.25" customHeight="1">
      <c r="A665" s="185" t="s">
        <v>1201</v>
      </c>
      <c r="B665" s="91" t="s">
        <v>1202</v>
      </c>
      <c r="C665" s="99">
        <v>442</v>
      </c>
      <c r="D665" s="288"/>
    </row>
    <row r="666" spans="1:4" s="283" customFormat="1" ht="14.25" customHeight="1">
      <c r="A666" s="185" t="s">
        <v>1203</v>
      </c>
      <c r="B666" s="91" t="s">
        <v>1204</v>
      </c>
      <c r="C666" s="99">
        <v>378</v>
      </c>
      <c r="D666" s="288"/>
    </row>
    <row r="667" spans="1:4" s="283" customFormat="1" ht="14.25" customHeight="1">
      <c r="A667" s="185" t="s">
        <v>1205</v>
      </c>
      <c r="B667" s="91" t="s">
        <v>1206</v>
      </c>
      <c r="C667" s="99">
        <v>64</v>
      </c>
      <c r="D667" s="288"/>
    </row>
    <row r="668" spans="1:4" s="283" customFormat="1" ht="14.25" customHeight="1">
      <c r="A668" s="185" t="s">
        <v>1207</v>
      </c>
      <c r="B668" s="91" t="s">
        <v>1208</v>
      </c>
      <c r="C668" s="99">
        <v>11429</v>
      </c>
      <c r="D668" s="288"/>
    </row>
    <row r="669" spans="1:4" s="283" customFormat="1" ht="14.25" customHeight="1">
      <c r="A669" s="185" t="s">
        <v>1209</v>
      </c>
      <c r="B669" s="91" t="s">
        <v>1210</v>
      </c>
      <c r="C669" s="99">
        <v>888</v>
      </c>
      <c r="D669" s="288"/>
    </row>
    <row r="670" spans="1:4" s="283" customFormat="1" ht="14.25" customHeight="1">
      <c r="A670" s="185" t="s">
        <v>1211</v>
      </c>
      <c r="B670" s="91" t="s">
        <v>1212</v>
      </c>
      <c r="C670" s="99">
        <v>676</v>
      </c>
      <c r="D670" s="288"/>
    </row>
    <row r="671" spans="1:4" s="283" customFormat="1" ht="14.25" customHeight="1">
      <c r="A671" s="185" t="s">
        <v>1213</v>
      </c>
      <c r="B671" s="91" t="s">
        <v>1214</v>
      </c>
      <c r="C671" s="99">
        <v>9865</v>
      </c>
      <c r="D671" s="288"/>
    </row>
    <row r="672" spans="1:4" s="283" customFormat="1" ht="14.25" customHeight="1">
      <c r="A672" s="185" t="s">
        <v>1215</v>
      </c>
      <c r="B672" s="91" t="s">
        <v>1216</v>
      </c>
      <c r="C672" s="99">
        <v>22120</v>
      </c>
      <c r="D672" s="288"/>
    </row>
    <row r="673" spans="1:4" s="283" customFormat="1" ht="14.25" customHeight="1">
      <c r="A673" s="185" t="s">
        <v>1217</v>
      </c>
      <c r="B673" s="91" t="s">
        <v>1218</v>
      </c>
      <c r="C673" s="99">
        <v>5780</v>
      </c>
      <c r="D673" s="288"/>
    </row>
    <row r="674" spans="1:4" s="283" customFormat="1" ht="14.25" customHeight="1">
      <c r="A674" s="185" t="s">
        <v>1219</v>
      </c>
      <c r="B674" s="91" t="s">
        <v>1220</v>
      </c>
      <c r="C674" s="99">
        <v>15900</v>
      </c>
      <c r="D674" s="288"/>
    </row>
    <row r="675" spans="1:4" s="283" customFormat="1" ht="14.25" customHeight="1">
      <c r="A675" s="185" t="s">
        <v>1221</v>
      </c>
      <c r="B675" s="91" t="s">
        <v>1222</v>
      </c>
      <c r="C675" s="99">
        <v>0</v>
      </c>
      <c r="D675" s="288"/>
    </row>
    <row r="676" spans="1:4" s="283" customFormat="1" ht="14.25" customHeight="1">
      <c r="A676" s="185" t="s">
        <v>1223</v>
      </c>
      <c r="B676" s="91" t="s">
        <v>1224</v>
      </c>
      <c r="C676" s="99">
        <v>440</v>
      </c>
      <c r="D676" s="288"/>
    </row>
    <row r="677" spans="1:4" s="283" customFormat="1" ht="14.25" customHeight="1">
      <c r="A677" s="185" t="s">
        <v>1225</v>
      </c>
      <c r="B677" s="91" t="s">
        <v>1226</v>
      </c>
      <c r="C677" s="99">
        <v>137855</v>
      </c>
      <c r="D677" s="288"/>
    </row>
    <row r="678" spans="1:4" s="283" customFormat="1" ht="14.25" customHeight="1">
      <c r="A678" s="185" t="s">
        <v>1227</v>
      </c>
      <c r="B678" s="91" t="s">
        <v>1228</v>
      </c>
      <c r="C678" s="99">
        <v>16144</v>
      </c>
      <c r="D678" s="288"/>
    </row>
    <row r="679" spans="1:4" s="283" customFormat="1" ht="14.25" customHeight="1">
      <c r="A679" s="185" t="s">
        <v>1229</v>
      </c>
      <c r="B679" s="91" t="s">
        <v>1230</v>
      </c>
      <c r="C679" s="99">
        <v>120807</v>
      </c>
      <c r="D679" s="288"/>
    </row>
    <row r="680" spans="1:4" s="283" customFormat="1" ht="14.25" customHeight="1">
      <c r="A680" s="185" t="s">
        <v>1231</v>
      </c>
      <c r="B680" s="91" t="s">
        <v>1232</v>
      </c>
      <c r="C680" s="99">
        <v>904</v>
      </c>
      <c r="D680" s="288"/>
    </row>
    <row r="681" spans="1:4" s="283" customFormat="1" ht="14.25" customHeight="1">
      <c r="A681" s="185" t="s">
        <v>1233</v>
      </c>
      <c r="B681" s="91" t="s">
        <v>1234</v>
      </c>
      <c r="C681" s="99">
        <v>12432</v>
      </c>
      <c r="D681" s="288"/>
    </row>
    <row r="682" spans="1:4" s="283" customFormat="1" ht="14.25" customHeight="1">
      <c r="A682" s="185" t="s">
        <v>1235</v>
      </c>
      <c r="B682" s="91" t="s">
        <v>1236</v>
      </c>
      <c r="C682" s="99">
        <v>12314</v>
      </c>
      <c r="D682" s="288"/>
    </row>
    <row r="683" spans="1:4" s="283" customFormat="1" ht="14.25" customHeight="1">
      <c r="A683" s="185" t="s">
        <v>1237</v>
      </c>
      <c r="B683" s="91" t="s">
        <v>1238</v>
      </c>
      <c r="C683" s="99">
        <v>100</v>
      </c>
      <c r="D683" s="288"/>
    </row>
    <row r="684" spans="1:4" s="283" customFormat="1" ht="14.25" customHeight="1">
      <c r="A684" s="185" t="s">
        <v>1239</v>
      </c>
      <c r="B684" s="91" t="s">
        <v>1240</v>
      </c>
      <c r="C684" s="99">
        <v>18</v>
      </c>
      <c r="D684" s="288"/>
    </row>
    <row r="685" spans="1:4" s="283" customFormat="1" ht="14.25" customHeight="1">
      <c r="A685" s="185" t="s">
        <v>1241</v>
      </c>
      <c r="B685" s="91" t="s">
        <v>1242</v>
      </c>
      <c r="C685" s="99">
        <v>727</v>
      </c>
      <c r="D685" s="288"/>
    </row>
    <row r="686" spans="1:4" s="283" customFormat="1" ht="14.25" customHeight="1">
      <c r="A686" s="185" t="s">
        <v>1243</v>
      </c>
      <c r="B686" s="91" t="s">
        <v>1244</v>
      </c>
      <c r="C686" s="99">
        <v>694</v>
      </c>
      <c r="D686" s="288"/>
    </row>
    <row r="687" spans="1:4" s="283" customFormat="1" ht="14.25" customHeight="1">
      <c r="A687" s="185" t="s">
        <v>1245</v>
      </c>
      <c r="B687" s="91" t="s">
        <v>1246</v>
      </c>
      <c r="C687" s="99">
        <v>33</v>
      </c>
      <c r="D687" s="288"/>
    </row>
    <row r="688" spans="1:4" s="283" customFormat="1" ht="14.25" customHeight="1">
      <c r="A688" s="185" t="s">
        <v>1247</v>
      </c>
      <c r="B688" s="91" t="s">
        <v>1248</v>
      </c>
      <c r="C688" s="99">
        <v>9829</v>
      </c>
      <c r="D688" s="288"/>
    </row>
    <row r="689" spans="1:4" s="283" customFormat="1" ht="14.25" customHeight="1">
      <c r="A689" s="185" t="s">
        <v>1249</v>
      </c>
      <c r="B689" s="91" t="s">
        <v>71</v>
      </c>
      <c r="C689" s="99">
        <v>2145</v>
      </c>
      <c r="D689" s="288"/>
    </row>
    <row r="690" spans="1:4" s="283" customFormat="1" ht="14.25" customHeight="1">
      <c r="A690" s="185" t="s">
        <v>1250</v>
      </c>
      <c r="B690" s="91" t="s">
        <v>73</v>
      </c>
      <c r="C690" s="99">
        <v>314</v>
      </c>
      <c r="D690" s="288"/>
    </row>
    <row r="691" spans="1:4" s="283" customFormat="1" ht="14.25" customHeight="1">
      <c r="A691" s="185" t="s">
        <v>1251</v>
      </c>
      <c r="B691" s="91" t="s">
        <v>75</v>
      </c>
      <c r="C691" s="99">
        <v>0</v>
      </c>
      <c r="D691" s="288"/>
    </row>
    <row r="692" spans="1:4" s="283" customFormat="1" ht="14.25" customHeight="1">
      <c r="A692" s="185" t="s">
        <v>1252</v>
      </c>
      <c r="B692" s="91" t="s">
        <v>172</v>
      </c>
      <c r="C692" s="99">
        <v>0</v>
      </c>
      <c r="D692" s="288"/>
    </row>
    <row r="693" spans="1:4" s="283" customFormat="1" ht="14.25" customHeight="1">
      <c r="A693" s="185" t="s">
        <v>1253</v>
      </c>
      <c r="B693" s="91" t="s">
        <v>1254</v>
      </c>
      <c r="C693" s="99">
        <v>125</v>
      </c>
      <c r="D693" s="288"/>
    </row>
    <row r="694" spans="1:4" s="283" customFormat="1" ht="14.25" customHeight="1">
      <c r="A694" s="185" t="s">
        <v>1255</v>
      </c>
      <c r="B694" s="91" t="s">
        <v>1256</v>
      </c>
      <c r="C694" s="99">
        <v>4921</v>
      </c>
      <c r="D694" s="288"/>
    </row>
    <row r="695" spans="1:4" s="283" customFormat="1" ht="14.25" customHeight="1">
      <c r="A695" s="185" t="s">
        <v>1257</v>
      </c>
      <c r="B695" s="91" t="s">
        <v>89</v>
      </c>
      <c r="C695" s="99">
        <v>1725</v>
      </c>
      <c r="D695" s="288"/>
    </row>
    <row r="696" spans="1:4" s="283" customFormat="1" ht="14.25" customHeight="1">
      <c r="A696" s="185" t="s">
        <v>1258</v>
      </c>
      <c r="B696" s="91" t="s">
        <v>1259</v>
      </c>
      <c r="C696" s="99">
        <v>599</v>
      </c>
      <c r="D696" s="288"/>
    </row>
    <row r="697" spans="1:4" s="283" customFormat="1" ht="14.25" customHeight="1">
      <c r="A697" s="185" t="s">
        <v>1260</v>
      </c>
      <c r="B697" s="91" t="s">
        <v>1261</v>
      </c>
      <c r="C697" s="99">
        <v>131</v>
      </c>
      <c r="D697" s="288"/>
    </row>
    <row r="698" spans="1:4" s="283" customFormat="1" ht="14.25" customHeight="1">
      <c r="A698" s="185" t="s">
        <v>1262</v>
      </c>
      <c r="B698" s="91" t="s">
        <v>1263</v>
      </c>
      <c r="C698" s="99">
        <v>8387</v>
      </c>
      <c r="D698" s="288"/>
    </row>
    <row r="699" spans="1:4" s="283" customFormat="1" ht="14.25" customHeight="1">
      <c r="A699" s="185" t="s">
        <v>1264</v>
      </c>
      <c r="B699" s="91" t="s">
        <v>1265</v>
      </c>
      <c r="C699" s="99">
        <v>94106</v>
      </c>
      <c r="D699" s="288"/>
    </row>
    <row r="700" spans="1:4" s="283" customFormat="1" ht="14.25" customHeight="1">
      <c r="A700" s="185" t="s">
        <v>1266</v>
      </c>
      <c r="B700" s="91" t="s">
        <v>1267</v>
      </c>
      <c r="C700" s="99">
        <v>5006</v>
      </c>
      <c r="D700" s="288"/>
    </row>
    <row r="701" spans="1:4" s="283" customFormat="1" ht="14.25" customHeight="1">
      <c r="A701" s="185" t="s">
        <v>1268</v>
      </c>
      <c r="B701" s="91" t="s">
        <v>71</v>
      </c>
      <c r="C701" s="99">
        <v>2233</v>
      </c>
      <c r="D701" s="288"/>
    </row>
    <row r="702" spans="1:4" s="283" customFormat="1" ht="14.25" customHeight="1">
      <c r="A702" s="185" t="s">
        <v>1269</v>
      </c>
      <c r="B702" s="91" t="s">
        <v>73</v>
      </c>
      <c r="C702" s="99">
        <v>35</v>
      </c>
      <c r="D702" s="288"/>
    </row>
    <row r="703" spans="1:4" s="283" customFormat="1" ht="14.25" customHeight="1">
      <c r="A703" s="185" t="s">
        <v>1270</v>
      </c>
      <c r="B703" s="91" t="s">
        <v>75</v>
      </c>
      <c r="C703" s="99">
        <v>110</v>
      </c>
      <c r="D703" s="288"/>
    </row>
    <row r="704" spans="1:4" s="283" customFormat="1" ht="14.25" customHeight="1">
      <c r="A704" s="185" t="s">
        <v>1271</v>
      </c>
      <c r="B704" s="91" t="s">
        <v>1272</v>
      </c>
      <c r="C704" s="99">
        <v>0</v>
      </c>
      <c r="D704" s="288"/>
    </row>
    <row r="705" spans="1:4" s="283" customFormat="1" ht="14.25" customHeight="1">
      <c r="A705" s="185" t="s">
        <v>1273</v>
      </c>
      <c r="B705" s="91" t="s">
        <v>1274</v>
      </c>
      <c r="C705" s="99">
        <v>293</v>
      </c>
      <c r="D705" s="288"/>
    </row>
    <row r="706" spans="1:4" s="283" customFormat="1" ht="14.25" customHeight="1">
      <c r="A706" s="185" t="s">
        <v>1275</v>
      </c>
      <c r="B706" s="91" t="s">
        <v>1276</v>
      </c>
      <c r="C706" s="99">
        <v>0</v>
      </c>
      <c r="D706" s="288"/>
    </row>
    <row r="707" spans="1:4" s="283" customFormat="1" ht="14.25" customHeight="1">
      <c r="A707" s="185" t="s">
        <v>1277</v>
      </c>
      <c r="B707" s="91" t="s">
        <v>1278</v>
      </c>
      <c r="C707" s="99">
        <v>0</v>
      </c>
      <c r="D707" s="288"/>
    </row>
    <row r="708" spans="1:4" s="283" customFormat="1" ht="14.25" customHeight="1">
      <c r="A708" s="185" t="s">
        <v>1279</v>
      </c>
      <c r="B708" s="91" t="s">
        <v>1280</v>
      </c>
      <c r="C708" s="99">
        <v>0</v>
      </c>
      <c r="D708" s="288"/>
    </row>
    <row r="709" spans="1:4" s="283" customFormat="1" ht="14.25" customHeight="1">
      <c r="A709" s="185" t="s">
        <v>1281</v>
      </c>
      <c r="B709" s="91" t="s">
        <v>1282</v>
      </c>
      <c r="C709" s="99">
        <v>2335</v>
      </c>
      <c r="D709" s="288"/>
    </row>
    <row r="710" spans="1:4" s="283" customFormat="1" ht="14.25" customHeight="1">
      <c r="A710" s="185" t="s">
        <v>1283</v>
      </c>
      <c r="B710" s="91" t="s">
        <v>1284</v>
      </c>
      <c r="C710" s="99">
        <v>639</v>
      </c>
      <c r="D710" s="288"/>
    </row>
    <row r="711" spans="1:4" s="283" customFormat="1" ht="14.25" customHeight="1">
      <c r="A711" s="185" t="s">
        <v>1285</v>
      </c>
      <c r="B711" s="91" t="s">
        <v>1286</v>
      </c>
      <c r="C711" s="99">
        <v>0</v>
      </c>
      <c r="D711" s="288"/>
    </row>
    <row r="712" spans="1:4" s="283" customFormat="1" ht="14.25" customHeight="1">
      <c r="A712" s="185" t="s">
        <v>1287</v>
      </c>
      <c r="B712" s="91" t="s">
        <v>1288</v>
      </c>
      <c r="C712" s="99">
        <v>0</v>
      </c>
      <c r="D712" s="288"/>
    </row>
    <row r="713" spans="1:4" s="283" customFormat="1" ht="14.25" customHeight="1">
      <c r="A713" s="185" t="s">
        <v>1289</v>
      </c>
      <c r="B713" s="91" t="s">
        <v>1290</v>
      </c>
      <c r="C713" s="99">
        <v>639</v>
      </c>
      <c r="D713" s="288"/>
    </row>
    <row r="714" spans="1:4" s="283" customFormat="1" ht="14.25" customHeight="1">
      <c r="A714" s="185" t="s">
        <v>1291</v>
      </c>
      <c r="B714" s="91" t="s">
        <v>1292</v>
      </c>
      <c r="C714" s="99">
        <v>40520</v>
      </c>
      <c r="D714" s="288"/>
    </row>
    <row r="715" spans="1:4" s="283" customFormat="1" ht="14.25" customHeight="1">
      <c r="A715" s="185" t="s">
        <v>1293</v>
      </c>
      <c r="B715" s="91" t="s">
        <v>1294</v>
      </c>
      <c r="C715" s="99">
        <v>20317</v>
      </c>
      <c r="D715" s="288"/>
    </row>
    <row r="716" spans="1:4" s="283" customFormat="1" ht="14.25" customHeight="1">
      <c r="A716" s="185" t="s">
        <v>1295</v>
      </c>
      <c r="B716" s="91" t="s">
        <v>1296</v>
      </c>
      <c r="C716" s="99">
        <v>12875</v>
      </c>
      <c r="D716" s="288"/>
    </row>
    <row r="717" spans="1:4" s="283" customFormat="1" ht="14.25" customHeight="1">
      <c r="A717" s="185" t="s">
        <v>1297</v>
      </c>
      <c r="B717" s="91" t="s">
        <v>1298</v>
      </c>
      <c r="C717" s="99">
        <v>0</v>
      </c>
      <c r="D717" s="288"/>
    </row>
    <row r="718" spans="1:4" s="283" customFormat="1" ht="14.25" customHeight="1">
      <c r="A718" s="185" t="s">
        <v>1299</v>
      </c>
      <c r="B718" s="91" t="s">
        <v>1300</v>
      </c>
      <c r="C718" s="99">
        <v>779</v>
      </c>
      <c r="D718" s="288"/>
    </row>
    <row r="719" spans="1:4" s="283" customFormat="1" ht="14.25" customHeight="1">
      <c r="A719" s="185" t="s">
        <v>1301</v>
      </c>
      <c r="B719" s="91" t="s">
        <v>1302</v>
      </c>
      <c r="C719" s="99">
        <v>0</v>
      </c>
      <c r="D719" s="288"/>
    </row>
    <row r="720" spans="1:4" s="283" customFormat="1" ht="14.25" customHeight="1">
      <c r="A720" s="185" t="s">
        <v>1303</v>
      </c>
      <c r="B720" s="91" t="s">
        <v>1304</v>
      </c>
      <c r="C720" s="99">
        <v>0</v>
      </c>
      <c r="D720" s="288"/>
    </row>
    <row r="721" spans="1:4" s="283" customFormat="1" ht="14.25" customHeight="1">
      <c r="A721" s="185" t="s">
        <v>1305</v>
      </c>
      <c r="B721" s="91" t="s">
        <v>1306</v>
      </c>
      <c r="C721" s="99">
        <v>0</v>
      </c>
      <c r="D721" s="288"/>
    </row>
    <row r="722" spans="1:4" s="283" customFormat="1" ht="14.25" customHeight="1">
      <c r="A722" s="185" t="s">
        <v>1307</v>
      </c>
      <c r="B722" s="91" t="s">
        <v>1308</v>
      </c>
      <c r="C722" s="99">
        <v>6549</v>
      </c>
      <c r="D722" s="288"/>
    </row>
    <row r="723" spans="1:4" s="283" customFormat="1" ht="14.25" customHeight="1">
      <c r="A723" s="185" t="s">
        <v>1309</v>
      </c>
      <c r="B723" s="91" t="s">
        <v>1310</v>
      </c>
      <c r="C723" s="99">
        <v>13026</v>
      </c>
      <c r="D723" s="288"/>
    </row>
    <row r="724" spans="1:4" s="283" customFormat="1" ht="14.25" customHeight="1">
      <c r="A724" s="185" t="s">
        <v>1311</v>
      </c>
      <c r="B724" s="91" t="s">
        <v>1312</v>
      </c>
      <c r="C724" s="99">
        <v>6031</v>
      </c>
      <c r="D724" s="288"/>
    </row>
    <row r="725" spans="1:4" s="283" customFormat="1" ht="14.25" customHeight="1">
      <c r="A725" s="185" t="s">
        <v>1313</v>
      </c>
      <c r="B725" s="91" t="s">
        <v>1314</v>
      </c>
      <c r="C725" s="99">
        <v>6255</v>
      </c>
      <c r="D725" s="288"/>
    </row>
    <row r="726" spans="1:4" s="283" customFormat="1" ht="14.25" customHeight="1">
      <c r="A726" s="185" t="s">
        <v>1315</v>
      </c>
      <c r="B726" s="91" t="s">
        <v>1316</v>
      </c>
      <c r="C726" s="99">
        <v>30</v>
      </c>
      <c r="D726" s="288"/>
    </row>
    <row r="727" spans="1:4" s="283" customFormat="1" ht="14.25" customHeight="1">
      <c r="A727" s="185" t="s">
        <v>1317</v>
      </c>
      <c r="B727" s="91" t="s">
        <v>1318</v>
      </c>
      <c r="C727" s="99">
        <v>710</v>
      </c>
      <c r="D727" s="288"/>
    </row>
    <row r="728" spans="1:4" s="283" customFormat="1" ht="14.25" customHeight="1">
      <c r="A728" s="185" t="s">
        <v>1319</v>
      </c>
      <c r="B728" s="91" t="s">
        <v>1320</v>
      </c>
      <c r="C728" s="99">
        <v>982</v>
      </c>
      <c r="D728" s="288"/>
    </row>
    <row r="729" spans="1:4" s="283" customFormat="1" ht="14.25" customHeight="1">
      <c r="A729" s="185" t="s">
        <v>1321</v>
      </c>
      <c r="B729" s="91" t="s">
        <v>1322</v>
      </c>
      <c r="C729" s="99">
        <v>235</v>
      </c>
      <c r="D729" s="288"/>
    </row>
    <row r="730" spans="1:4" s="283" customFormat="1" ht="14.25" customHeight="1">
      <c r="A730" s="185" t="s">
        <v>1323</v>
      </c>
      <c r="B730" s="91" t="s">
        <v>1324</v>
      </c>
      <c r="C730" s="99">
        <v>32</v>
      </c>
      <c r="D730" s="288"/>
    </row>
    <row r="731" spans="1:4" s="283" customFormat="1" ht="14.25" customHeight="1">
      <c r="A731" s="185" t="s">
        <v>1325</v>
      </c>
      <c r="B731" s="91" t="s">
        <v>1326</v>
      </c>
      <c r="C731" s="99">
        <v>0</v>
      </c>
      <c r="D731" s="288"/>
    </row>
    <row r="732" spans="1:4" s="283" customFormat="1" ht="14.25" customHeight="1">
      <c r="A732" s="185" t="s">
        <v>1327</v>
      </c>
      <c r="B732" s="91" t="s">
        <v>1328</v>
      </c>
      <c r="C732" s="99">
        <v>0</v>
      </c>
      <c r="D732" s="288"/>
    </row>
    <row r="733" spans="1:4" s="283" customFormat="1" ht="14.25" customHeight="1">
      <c r="A733" s="185" t="s">
        <v>1329</v>
      </c>
      <c r="B733" s="91" t="s">
        <v>1330</v>
      </c>
      <c r="C733" s="99">
        <v>0</v>
      </c>
      <c r="D733" s="288"/>
    </row>
    <row r="734" spans="1:4" s="283" customFormat="1" ht="14.25" customHeight="1">
      <c r="A734" s="185" t="s">
        <v>1331</v>
      </c>
      <c r="B734" s="91" t="s">
        <v>1332</v>
      </c>
      <c r="C734" s="99">
        <v>715</v>
      </c>
      <c r="D734" s="288"/>
    </row>
    <row r="735" spans="1:4" s="283" customFormat="1" ht="14.25" customHeight="1">
      <c r="A735" s="185" t="s">
        <v>1333</v>
      </c>
      <c r="B735" s="91" t="s">
        <v>1334</v>
      </c>
      <c r="C735" s="99">
        <v>10115</v>
      </c>
      <c r="D735" s="288"/>
    </row>
    <row r="736" spans="1:4" s="283" customFormat="1" ht="14.25" customHeight="1">
      <c r="A736" s="185" t="s">
        <v>1335</v>
      </c>
      <c r="B736" s="91" t="s">
        <v>1336</v>
      </c>
      <c r="C736" s="99">
        <v>884</v>
      </c>
      <c r="D736" s="288"/>
    </row>
    <row r="737" spans="1:4" s="283" customFormat="1" ht="14.25" customHeight="1">
      <c r="A737" s="185" t="s">
        <v>1337</v>
      </c>
      <c r="B737" s="91" t="s">
        <v>1338</v>
      </c>
      <c r="C737" s="99">
        <v>0</v>
      </c>
      <c r="D737" s="288"/>
    </row>
    <row r="738" spans="1:4" s="283" customFormat="1" ht="14.25" customHeight="1">
      <c r="A738" s="185" t="s">
        <v>1339</v>
      </c>
      <c r="B738" s="91" t="s">
        <v>1340</v>
      </c>
      <c r="C738" s="99">
        <v>500</v>
      </c>
      <c r="D738" s="288"/>
    </row>
    <row r="739" spans="1:4" s="283" customFormat="1" ht="14.25" customHeight="1">
      <c r="A739" s="185" t="s">
        <v>1341</v>
      </c>
      <c r="B739" s="91" t="s">
        <v>1342</v>
      </c>
      <c r="C739" s="99">
        <v>572</v>
      </c>
      <c r="D739" s="288"/>
    </row>
    <row r="740" spans="1:4" s="283" customFormat="1" ht="14.25" customHeight="1">
      <c r="A740" s="185" t="s">
        <v>1343</v>
      </c>
      <c r="B740" s="91" t="s">
        <v>1344</v>
      </c>
      <c r="C740" s="99">
        <v>8159</v>
      </c>
      <c r="D740" s="288"/>
    </row>
    <row r="741" spans="1:4" s="283" customFormat="1" ht="14.25" customHeight="1">
      <c r="A741" s="185" t="s">
        <v>1345</v>
      </c>
      <c r="B741" s="91" t="s">
        <v>1346</v>
      </c>
      <c r="C741" s="99">
        <v>3989</v>
      </c>
      <c r="D741" s="288"/>
    </row>
    <row r="742" spans="1:4" s="283" customFormat="1" ht="14.25" customHeight="1">
      <c r="A742" s="185" t="s">
        <v>1347</v>
      </c>
      <c r="B742" s="91" t="s">
        <v>1348</v>
      </c>
      <c r="C742" s="99">
        <v>3989</v>
      </c>
      <c r="D742" s="288"/>
    </row>
    <row r="743" spans="1:4" s="283" customFormat="1" ht="14.25" customHeight="1">
      <c r="A743" s="185" t="s">
        <v>1349</v>
      </c>
      <c r="B743" s="91" t="s">
        <v>1350</v>
      </c>
      <c r="C743" s="99">
        <v>0</v>
      </c>
      <c r="D743" s="288"/>
    </row>
    <row r="744" spans="1:4" s="283" customFormat="1" ht="14.25" customHeight="1">
      <c r="A744" s="185" t="s">
        <v>1351</v>
      </c>
      <c r="B744" s="91" t="s">
        <v>1352</v>
      </c>
      <c r="C744" s="99">
        <v>0</v>
      </c>
      <c r="D744" s="288"/>
    </row>
    <row r="745" spans="1:4" s="283" customFormat="1" ht="14.25" customHeight="1">
      <c r="A745" s="185" t="s">
        <v>1353</v>
      </c>
      <c r="B745" s="91" t="s">
        <v>1354</v>
      </c>
      <c r="C745" s="99">
        <v>0</v>
      </c>
      <c r="D745" s="288"/>
    </row>
    <row r="746" spans="1:4" s="283" customFormat="1" ht="14.25" customHeight="1">
      <c r="A746" s="185" t="s">
        <v>1355</v>
      </c>
      <c r="B746" s="91" t="s">
        <v>1356</v>
      </c>
      <c r="C746" s="99">
        <v>0</v>
      </c>
      <c r="D746" s="288"/>
    </row>
    <row r="747" spans="1:4" s="283" customFormat="1" ht="14.25" customHeight="1">
      <c r="A747" s="185" t="s">
        <v>1357</v>
      </c>
      <c r="B747" s="91" t="s">
        <v>1358</v>
      </c>
      <c r="C747" s="99">
        <v>0</v>
      </c>
      <c r="D747" s="288"/>
    </row>
    <row r="748" spans="1:4" s="283" customFormat="1" ht="14.25" customHeight="1">
      <c r="A748" s="185" t="s">
        <v>1359</v>
      </c>
      <c r="B748" s="91" t="s">
        <v>1360</v>
      </c>
      <c r="C748" s="99">
        <v>0</v>
      </c>
      <c r="D748" s="288"/>
    </row>
    <row r="749" spans="1:4" s="283" customFormat="1" ht="14.25" customHeight="1">
      <c r="A749" s="185" t="s">
        <v>1361</v>
      </c>
      <c r="B749" s="91" t="s">
        <v>1362</v>
      </c>
      <c r="C749" s="99">
        <v>4441</v>
      </c>
      <c r="D749" s="288"/>
    </row>
    <row r="750" spans="1:4" s="283" customFormat="1" ht="14.25" customHeight="1">
      <c r="A750" s="185" t="s">
        <v>1363</v>
      </c>
      <c r="B750" s="91" t="s">
        <v>1364</v>
      </c>
      <c r="C750" s="99">
        <v>79</v>
      </c>
      <c r="D750" s="288"/>
    </row>
    <row r="751" spans="1:4" s="283" customFormat="1" ht="14.25" customHeight="1">
      <c r="A751" s="185" t="s">
        <v>1365</v>
      </c>
      <c r="B751" s="91" t="s">
        <v>1366</v>
      </c>
      <c r="C751" s="99">
        <v>80</v>
      </c>
      <c r="D751" s="288"/>
    </row>
    <row r="752" spans="1:4" s="283" customFormat="1" ht="14.25" customHeight="1">
      <c r="A752" s="185" t="s">
        <v>1367</v>
      </c>
      <c r="B752" s="91" t="s">
        <v>1368</v>
      </c>
      <c r="C752" s="99">
        <v>0</v>
      </c>
      <c r="D752" s="288"/>
    </row>
    <row r="753" spans="1:4" s="283" customFormat="1" ht="14.25" customHeight="1">
      <c r="A753" s="185" t="s">
        <v>1369</v>
      </c>
      <c r="B753" s="91" t="s">
        <v>1370</v>
      </c>
      <c r="C753" s="99">
        <v>127</v>
      </c>
      <c r="D753" s="288"/>
    </row>
    <row r="754" spans="1:4" s="283" customFormat="1" ht="14.25" customHeight="1">
      <c r="A754" s="185" t="s">
        <v>1371</v>
      </c>
      <c r="B754" s="91" t="s">
        <v>1372</v>
      </c>
      <c r="C754" s="99">
        <v>4155</v>
      </c>
      <c r="D754" s="288"/>
    </row>
    <row r="755" spans="1:4" s="283" customFormat="1" ht="14.25" customHeight="1">
      <c r="A755" s="185" t="s">
        <v>1373</v>
      </c>
      <c r="B755" s="91" t="s">
        <v>1374</v>
      </c>
      <c r="C755" s="99">
        <v>0</v>
      </c>
      <c r="D755" s="288"/>
    </row>
    <row r="756" spans="1:4" s="283" customFormat="1" ht="14.25" customHeight="1">
      <c r="A756" s="185" t="s">
        <v>1375</v>
      </c>
      <c r="B756" s="91" t="s">
        <v>1376</v>
      </c>
      <c r="C756" s="99">
        <v>0</v>
      </c>
      <c r="D756" s="288"/>
    </row>
    <row r="757" spans="1:4" s="283" customFormat="1" ht="14.25" customHeight="1">
      <c r="A757" s="185" t="s">
        <v>1377</v>
      </c>
      <c r="B757" s="91" t="s">
        <v>1378</v>
      </c>
      <c r="C757" s="99">
        <v>2448</v>
      </c>
      <c r="D757" s="288"/>
    </row>
    <row r="758" spans="1:4" s="283" customFormat="1" ht="14.25" customHeight="1">
      <c r="A758" s="185" t="s">
        <v>1379</v>
      </c>
      <c r="B758" s="91" t="s">
        <v>71</v>
      </c>
      <c r="C758" s="99">
        <v>758</v>
      </c>
      <c r="D758" s="288"/>
    </row>
    <row r="759" spans="1:4" s="283" customFormat="1" ht="14.25" customHeight="1">
      <c r="A759" s="185" t="s">
        <v>1380</v>
      </c>
      <c r="B759" s="91" t="s">
        <v>73</v>
      </c>
      <c r="C759" s="99">
        <v>236</v>
      </c>
      <c r="D759" s="288"/>
    </row>
    <row r="760" spans="1:4" s="283" customFormat="1" ht="14.25" customHeight="1">
      <c r="A760" s="185" t="s">
        <v>1381</v>
      </c>
      <c r="B760" s="91" t="s">
        <v>75</v>
      </c>
      <c r="C760" s="99">
        <v>0</v>
      </c>
      <c r="D760" s="288"/>
    </row>
    <row r="761" spans="1:4" s="283" customFormat="1" ht="14.25" customHeight="1">
      <c r="A761" s="185" t="s">
        <v>1382</v>
      </c>
      <c r="B761" s="91" t="s">
        <v>1383</v>
      </c>
      <c r="C761" s="99">
        <v>0</v>
      </c>
      <c r="D761" s="288"/>
    </row>
    <row r="762" spans="1:4" s="283" customFormat="1" ht="14.25" customHeight="1">
      <c r="A762" s="185" t="s">
        <v>1384</v>
      </c>
      <c r="B762" s="91" t="s">
        <v>1385</v>
      </c>
      <c r="C762" s="99">
        <v>0</v>
      </c>
      <c r="D762" s="288"/>
    </row>
    <row r="763" spans="1:4" s="283" customFormat="1" ht="14.25" customHeight="1">
      <c r="A763" s="185" t="s">
        <v>1386</v>
      </c>
      <c r="B763" s="91" t="s">
        <v>1387</v>
      </c>
      <c r="C763" s="99">
        <v>0</v>
      </c>
      <c r="D763" s="288"/>
    </row>
    <row r="764" spans="1:4" s="283" customFormat="1" ht="14.25" customHeight="1">
      <c r="A764" s="185" t="s">
        <v>1388</v>
      </c>
      <c r="B764" s="91" t="s">
        <v>1389</v>
      </c>
      <c r="C764" s="99">
        <v>5</v>
      </c>
      <c r="D764" s="288"/>
    </row>
    <row r="765" spans="1:4" s="283" customFormat="1" ht="14.25" customHeight="1">
      <c r="A765" s="185" t="s">
        <v>1390</v>
      </c>
      <c r="B765" s="91" t="s">
        <v>1391</v>
      </c>
      <c r="C765" s="99">
        <v>70</v>
      </c>
      <c r="D765" s="288"/>
    </row>
    <row r="766" spans="1:4" s="283" customFormat="1" ht="14.25" customHeight="1">
      <c r="A766" s="185" t="s">
        <v>1392</v>
      </c>
      <c r="B766" s="91" t="s">
        <v>1393</v>
      </c>
      <c r="C766" s="99">
        <v>0</v>
      </c>
      <c r="D766" s="288"/>
    </row>
    <row r="767" spans="1:4" s="283" customFormat="1" ht="14.25" customHeight="1">
      <c r="A767" s="185" t="s">
        <v>1394</v>
      </c>
      <c r="B767" s="91" t="s">
        <v>1395</v>
      </c>
      <c r="C767" s="99">
        <v>0</v>
      </c>
      <c r="D767" s="288"/>
    </row>
    <row r="768" spans="1:4" s="283" customFormat="1" ht="14.25" customHeight="1">
      <c r="A768" s="185" t="s">
        <v>1396</v>
      </c>
      <c r="B768" s="91" t="s">
        <v>172</v>
      </c>
      <c r="C768" s="99">
        <v>0</v>
      </c>
      <c r="D768" s="288"/>
    </row>
    <row r="769" spans="1:4" s="283" customFormat="1" ht="14.25" customHeight="1">
      <c r="A769" s="185" t="s">
        <v>1397</v>
      </c>
      <c r="B769" s="91" t="s">
        <v>1398</v>
      </c>
      <c r="C769" s="99">
        <v>0</v>
      </c>
      <c r="D769" s="288"/>
    </row>
    <row r="770" spans="1:4" s="283" customFormat="1" ht="14.25" customHeight="1">
      <c r="A770" s="185" t="s">
        <v>1399</v>
      </c>
      <c r="B770" s="91" t="s">
        <v>89</v>
      </c>
      <c r="C770" s="99">
        <v>1044</v>
      </c>
      <c r="D770" s="288"/>
    </row>
    <row r="771" spans="1:4" s="283" customFormat="1" ht="14.25" customHeight="1">
      <c r="A771" s="185" t="s">
        <v>1400</v>
      </c>
      <c r="B771" s="91" t="s">
        <v>1401</v>
      </c>
      <c r="C771" s="99">
        <v>335</v>
      </c>
      <c r="D771" s="288"/>
    </row>
    <row r="772" spans="1:4" s="283" customFormat="1" ht="14.25" customHeight="1">
      <c r="A772" s="185" t="s">
        <v>1402</v>
      </c>
      <c r="B772" s="91" t="s">
        <v>1403</v>
      </c>
      <c r="C772" s="99">
        <v>12940</v>
      </c>
      <c r="D772" s="288"/>
    </row>
    <row r="773" spans="1:4" s="283" customFormat="1" ht="14.25" customHeight="1">
      <c r="A773" s="185" t="s">
        <v>1404</v>
      </c>
      <c r="B773" s="91" t="s">
        <v>1405</v>
      </c>
      <c r="C773" s="99">
        <v>177205</v>
      </c>
      <c r="D773" s="288"/>
    </row>
    <row r="774" spans="1:4" s="283" customFormat="1" ht="14.25" customHeight="1">
      <c r="A774" s="185" t="s">
        <v>1406</v>
      </c>
      <c r="B774" s="91" t="s">
        <v>1407</v>
      </c>
      <c r="C774" s="99">
        <v>32362</v>
      </c>
      <c r="D774" s="288"/>
    </row>
    <row r="775" spans="1:4" s="283" customFormat="1" ht="14.25" customHeight="1">
      <c r="A775" s="185" t="s">
        <v>1408</v>
      </c>
      <c r="B775" s="91" t="s">
        <v>71</v>
      </c>
      <c r="C775" s="99">
        <v>15099</v>
      </c>
      <c r="D775" s="288"/>
    </row>
    <row r="776" spans="1:4" s="283" customFormat="1" ht="14.25" customHeight="1">
      <c r="A776" s="185" t="s">
        <v>1409</v>
      </c>
      <c r="B776" s="91" t="s">
        <v>73</v>
      </c>
      <c r="C776" s="99">
        <v>2850</v>
      </c>
      <c r="D776" s="288"/>
    </row>
    <row r="777" spans="1:4" s="283" customFormat="1" ht="14.25" customHeight="1">
      <c r="A777" s="185" t="s">
        <v>1410</v>
      </c>
      <c r="B777" s="91" t="s">
        <v>75</v>
      </c>
      <c r="C777" s="99">
        <v>988</v>
      </c>
      <c r="D777" s="288"/>
    </row>
    <row r="778" spans="1:4" s="283" customFormat="1" ht="14.25" customHeight="1">
      <c r="A778" s="185" t="s">
        <v>1411</v>
      </c>
      <c r="B778" s="91" t="s">
        <v>1412</v>
      </c>
      <c r="C778" s="99">
        <v>4846</v>
      </c>
      <c r="D778" s="288"/>
    </row>
    <row r="779" spans="1:4" s="283" customFormat="1" ht="14.25" customHeight="1">
      <c r="A779" s="185" t="s">
        <v>1413</v>
      </c>
      <c r="B779" s="91" t="s">
        <v>1414</v>
      </c>
      <c r="C779" s="99">
        <v>243</v>
      </c>
      <c r="D779" s="288"/>
    </row>
    <row r="780" spans="1:4" s="283" customFormat="1" ht="14.25" customHeight="1">
      <c r="A780" s="185" t="s">
        <v>1415</v>
      </c>
      <c r="B780" s="91" t="s">
        <v>1416</v>
      </c>
      <c r="C780" s="99">
        <v>0</v>
      </c>
      <c r="D780" s="288"/>
    </row>
    <row r="781" spans="1:4" s="283" customFormat="1" ht="14.25" customHeight="1">
      <c r="A781" s="185" t="s">
        <v>1417</v>
      </c>
      <c r="B781" s="91" t="s">
        <v>1418</v>
      </c>
      <c r="C781" s="99">
        <v>105</v>
      </c>
      <c r="D781" s="288"/>
    </row>
    <row r="782" spans="1:4" s="283" customFormat="1" ht="14.25" customHeight="1">
      <c r="A782" s="185" t="s">
        <v>1419</v>
      </c>
      <c r="B782" s="91" t="s">
        <v>1420</v>
      </c>
      <c r="C782" s="99">
        <v>138</v>
      </c>
      <c r="D782" s="288"/>
    </row>
    <row r="783" spans="1:4" s="283" customFormat="1" ht="14.25" customHeight="1">
      <c r="A783" s="185" t="s">
        <v>1421</v>
      </c>
      <c r="B783" s="91" t="s">
        <v>1422</v>
      </c>
      <c r="C783" s="99">
        <v>0</v>
      </c>
      <c r="D783" s="288"/>
    </row>
    <row r="784" spans="1:4" s="283" customFormat="1" ht="14.25" customHeight="1">
      <c r="A784" s="185" t="s">
        <v>1423</v>
      </c>
      <c r="B784" s="91" t="s">
        <v>1424</v>
      </c>
      <c r="C784" s="99">
        <v>8093</v>
      </c>
      <c r="D784" s="288"/>
    </row>
    <row r="785" spans="1:4" s="283" customFormat="1" ht="14.25" customHeight="1">
      <c r="A785" s="185" t="s">
        <v>1425</v>
      </c>
      <c r="B785" s="91" t="s">
        <v>1426</v>
      </c>
      <c r="C785" s="99">
        <v>1252</v>
      </c>
      <c r="D785" s="288"/>
    </row>
    <row r="786" spans="1:4" s="283" customFormat="1" ht="14.25" customHeight="1">
      <c r="A786" s="185" t="s">
        <v>1427</v>
      </c>
      <c r="B786" s="91" t="s">
        <v>1428</v>
      </c>
      <c r="C786" s="99">
        <v>69442</v>
      </c>
      <c r="D786" s="288"/>
    </row>
    <row r="787" spans="1:4" s="283" customFormat="1" ht="14.25" customHeight="1">
      <c r="A787" s="185" t="s">
        <v>1429</v>
      </c>
      <c r="B787" s="91" t="s">
        <v>1430</v>
      </c>
      <c r="C787" s="99">
        <v>10082</v>
      </c>
      <c r="D787" s="288"/>
    </row>
    <row r="788" spans="1:4" s="283" customFormat="1" ht="14.25" customHeight="1">
      <c r="A788" s="185" t="s">
        <v>1431</v>
      </c>
      <c r="B788" s="91" t="s">
        <v>1432</v>
      </c>
      <c r="C788" s="99">
        <v>59360</v>
      </c>
      <c r="D788" s="288"/>
    </row>
    <row r="789" spans="1:4" s="283" customFormat="1" ht="14.25" customHeight="1">
      <c r="A789" s="185" t="s">
        <v>1433</v>
      </c>
      <c r="B789" s="91" t="s">
        <v>1434</v>
      </c>
      <c r="C789" s="99">
        <v>37720</v>
      </c>
      <c r="D789" s="288"/>
    </row>
    <row r="790" spans="1:4" s="283" customFormat="1" ht="14.25" customHeight="1">
      <c r="A790" s="185" t="s">
        <v>1435</v>
      </c>
      <c r="B790" s="91" t="s">
        <v>1436</v>
      </c>
      <c r="C790" s="99">
        <v>462</v>
      </c>
      <c r="D790" s="288"/>
    </row>
    <row r="791" spans="1:4" s="283" customFormat="1" ht="14.25" customHeight="1">
      <c r="A791" s="185" t="s">
        <v>1437</v>
      </c>
      <c r="B791" s="91" t="s">
        <v>1438</v>
      </c>
      <c r="C791" s="99">
        <v>35967</v>
      </c>
      <c r="D791" s="288"/>
    </row>
    <row r="792" spans="1:4" s="283" customFormat="1" ht="14.25" customHeight="1">
      <c r="A792" s="185" t="s">
        <v>1439</v>
      </c>
      <c r="B792" s="91" t="s">
        <v>1440</v>
      </c>
      <c r="C792" s="99">
        <v>480198</v>
      </c>
      <c r="D792" s="288"/>
    </row>
    <row r="793" spans="1:4" s="283" customFormat="1" ht="14.25" customHeight="1">
      <c r="A793" s="185" t="s">
        <v>1441</v>
      </c>
      <c r="B793" s="91" t="s">
        <v>1442</v>
      </c>
      <c r="C793" s="99">
        <v>107294</v>
      </c>
      <c r="D793" s="288"/>
    </row>
    <row r="794" spans="1:4" s="283" customFormat="1" ht="14.25" customHeight="1">
      <c r="A794" s="185" t="s">
        <v>1443</v>
      </c>
      <c r="B794" s="91" t="s">
        <v>71</v>
      </c>
      <c r="C794" s="99">
        <v>9653</v>
      </c>
      <c r="D794" s="288"/>
    </row>
    <row r="795" spans="1:4" s="283" customFormat="1" ht="14.25" customHeight="1">
      <c r="A795" s="185" t="s">
        <v>1444</v>
      </c>
      <c r="B795" s="91" t="s">
        <v>73</v>
      </c>
      <c r="C795" s="99">
        <v>2227</v>
      </c>
      <c r="D795" s="288"/>
    </row>
    <row r="796" spans="1:4" s="283" customFormat="1" ht="14.25" customHeight="1">
      <c r="A796" s="185" t="s">
        <v>1445</v>
      </c>
      <c r="B796" s="91" t="s">
        <v>75</v>
      </c>
      <c r="C796" s="99">
        <v>32</v>
      </c>
      <c r="D796" s="288"/>
    </row>
    <row r="797" spans="1:4" s="283" customFormat="1" ht="14.25" customHeight="1">
      <c r="A797" s="185" t="s">
        <v>1446</v>
      </c>
      <c r="B797" s="91" t="s">
        <v>89</v>
      </c>
      <c r="C797" s="99">
        <v>21043</v>
      </c>
      <c r="D797" s="288"/>
    </row>
    <row r="798" spans="1:4" s="283" customFormat="1" ht="14.25" customHeight="1">
      <c r="A798" s="185" t="s">
        <v>1447</v>
      </c>
      <c r="B798" s="91" t="s">
        <v>1448</v>
      </c>
      <c r="C798" s="99">
        <v>0</v>
      </c>
      <c r="D798" s="288"/>
    </row>
    <row r="799" spans="1:4" s="283" customFormat="1" ht="14.25" customHeight="1">
      <c r="A799" s="185" t="s">
        <v>1449</v>
      </c>
      <c r="B799" s="91" t="s">
        <v>1450</v>
      </c>
      <c r="C799" s="99">
        <v>535</v>
      </c>
      <c r="D799" s="288"/>
    </row>
    <row r="800" spans="1:4" s="283" customFormat="1" ht="14.25" customHeight="1">
      <c r="A800" s="185" t="s">
        <v>1451</v>
      </c>
      <c r="B800" s="91" t="s">
        <v>1452</v>
      </c>
      <c r="C800" s="99">
        <v>706</v>
      </c>
      <c r="D800" s="288"/>
    </row>
    <row r="801" spans="1:4" s="283" customFormat="1" ht="14.25" customHeight="1">
      <c r="A801" s="185" t="s">
        <v>1453</v>
      </c>
      <c r="B801" s="91" t="s">
        <v>1454</v>
      </c>
      <c r="C801" s="99">
        <v>51</v>
      </c>
      <c r="D801" s="288"/>
    </row>
    <row r="802" spans="1:4" s="283" customFormat="1" ht="14.25" customHeight="1">
      <c r="A802" s="185" t="s">
        <v>1455</v>
      </c>
      <c r="B802" s="91" t="s">
        <v>1456</v>
      </c>
      <c r="C802" s="99">
        <v>61</v>
      </c>
      <c r="D802" s="288"/>
    </row>
    <row r="803" spans="1:4" s="283" customFormat="1" ht="14.25" customHeight="1">
      <c r="A803" s="185" t="s">
        <v>1457</v>
      </c>
      <c r="B803" s="91" t="s">
        <v>1458</v>
      </c>
      <c r="C803" s="99">
        <v>0</v>
      </c>
      <c r="D803" s="288"/>
    </row>
    <row r="804" spans="1:4" s="283" customFormat="1" ht="14.25" customHeight="1">
      <c r="A804" s="185" t="s">
        <v>1459</v>
      </c>
      <c r="B804" s="91" t="s">
        <v>1460</v>
      </c>
      <c r="C804" s="99">
        <v>80</v>
      </c>
      <c r="D804" s="288"/>
    </row>
    <row r="805" spans="1:4" s="283" customFormat="1" ht="14.25" customHeight="1">
      <c r="A805" s="185" t="s">
        <v>1461</v>
      </c>
      <c r="B805" s="91" t="s">
        <v>1462</v>
      </c>
      <c r="C805" s="99">
        <v>0</v>
      </c>
      <c r="D805" s="288"/>
    </row>
    <row r="806" spans="1:4" s="283" customFormat="1" ht="14.25" customHeight="1">
      <c r="A806" s="185" t="s">
        <v>1463</v>
      </c>
      <c r="B806" s="91" t="s">
        <v>1464</v>
      </c>
      <c r="C806" s="99">
        <v>30</v>
      </c>
      <c r="D806" s="288"/>
    </row>
    <row r="807" spans="1:4" s="283" customFormat="1" ht="14.25" customHeight="1">
      <c r="A807" s="185" t="s">
        <v>1465</v>
      </c>
      <c r="B807" s="91" t="s">
        <v>1466</v>
      </c>
      <c r="C807" s="99">
        <v>11</v>
      </c>
      <c r="D807" s="288"/>
    </row>
    <row r="808" spans="1:4" s="283" customFormat="1" ht="14.25" customHeight="1">
      <c r="A808" s="185" t="s">
        <v>1467</v>
      </c>
      <c r="B808" s="91" t="s">
        <v>1468</v>
      </c>
      <c r="C808" s="99">
        <v>272</v>
      </c>
      <c r="D808" s="288"/>
    </row>
    <row r="809" spans="1:4" s="283" customFormat="1" ht="14.25" customHeight="1">
      <c r="A809" s="185" t="s">
        <v>1469</v>
      </c>
      <c r="B809" s="91" t="s">
        <v>1470</v>
      </c>
      <c r="C809" s="99">
        <v>5241</v>
      </c>
      <c r="D809" s="288"/>
    </row>
    <row r="810" spans="1:4" s="283" customFormat="1" ht="14.25" customHeight="1">
      <c r="A810" s="185" t="s">
        <v>1471</v>
      </c>
      <c r="B810" s="91" t="s">
        <v>1472</v>
      </c>
      <c r="C810" s="99">
        <v>196</v>
      </c>
      <c r="D810" s="288"/>
    </row>
    <row r="811" spans="1:4" s="283" customFormat="1" ht="14.25" customHeight="1">
      <c r="A811" s="185" t="s">
        <v>1473</v>
      </c>
      <c r="B811" s="91" t="s">
        <v>1474</v>
      </c>
      <c r="C811" s="99">
        <v>0</v>
      </c>
      <c r="D811" s="288"/>
    </row>
    <row r="812" spans="1:4" s="283" customFormat="1" ht="14.25" customHeight="1">
      <c r="A812" s="185" t="s">
        <v>1475</v>
      </c>
      <c r="B812" s="91" t="s">
        <v>1476</v>
      </c>
      <c r="C812" s="99">
        <v>1515</v>
      </c>
      <c r="D812" s="288"/>
    </row>
    <row r="813" spans="1:4" s="283" customFormat="1" ht="14.25" customHeight="1">
      <c r="A813" s="185" t="s">
        <v>1477</v>
      </c>
      <c r="B813" s="91" t="s">
        <v>1478</v>
      </c>
      <c r="C813" s="99">
        <v>517</v>
      </c>
      <c r="D813" s="288"/>
    </row>
    <row r="814" spans="1:4" s="283" customFormat="1" ht="14.25" customHeight="1">
      <c r="A814" s="185" t="s">
        <v>1479</v>
      </c>
      <c r="B814" s="91" t="s">
        <v>1480</v>
      </c>
      <c r="C814" s="99">
        <v>322</v>
      </c>
      <c r="D814" s="288"/>
    </row>
    <row r="815" spans="1:4" s="283" customFormat="1" ht="14.25" customHeight="1">
      <c r="A815" s="185" t="s">
        <v>1481</v>
      </c>
      <c r="B815" s="91" t="s">
        <v>1482</v>
      </c>
      <c r="C815" s="99">
        <v>14</v>
      </c>
      <c r="D815" s="288"/>
    </row>
    <row r="816" spans="1:4" s="283" customFormat="1" ht="14.25" customHeight="1">
      <c r="A816" s="185" t="s">
        <v>1483</v>
      </c>
      <c r="B816" s="91" t="s">
        <v>1484</v>
      </c>
      <c r="C816" s="99">
        <v>24</v>
      </c>
      <c r="D816" s="288"/>
    </row>
    <row r="817" spans="1:4" s="283" customFormat="1" ht="14.25" customHeight="1">
      <c r="A817" s="185" t="s">
        <v>1485</v>
      </c>
      <c r="B817" s="91" t="s">
        <v>1486</v>
      </c>
      <c r="C817" s="99">
        <v>14936</v>
      </c>
      <c r="D817" s="288"/>
    </row>
    <row r="818" spans="1:4" s="283" customFormat="1" ht="14.25" customHeight="1">
      <c r="A818" s="185" t="s">
        <v>1487</v>
      </c>
      <c r="B818" s="91" t="s">
        <v>1488</v>
      </c>
      <c r="C818" s="99">
        <v>49828</v>
      </c>
      <c r="D818" s="288"/>
    </row>
    <row r="819" spans="1:4" s="283" customFormat="1" ht="14.25" customHeight="1">
      <c r="A819" s="185" t="s">
        <v>1489</v>
      </c>
      <c r="B819" s="91" t="s">
        <v>1490</v>
      </c>
      <c r="C819" s="99">
        <v>54120</v>
      </c>
      <c r="D819" s="288"/>
    </row>
    <row r="820" spans="1:4" s="283" customFormat="1" ht="14.25" customHeight="1">
      <c r="A820" s="185" t="s">
        <v>1491</v>
      </c>
      <c r="B820" s="91" t="s">
        <v>71</v>
      </c>
      <c r="C820" s="99">
        <v>3121</v>
      </c>
      <c r="D820" s="288"/>
    </row>
    <row r="821" spans="1:4" s="283" customFormat="1" ht="14.25" customHeight="1">
      <c r="A821" s="185" t="s">
        <v>1492</v>
      </c>
      <c r="B821" s="91" t="s">
        <v>73</v>
      </c>
      <c r="C821" s="99">
        <v>535</v>
      </c>
      <c r="D821" s="288"/>
    </row>
    <row r="822" spans="1:4" s="283" customFormat="1" ht="14.25" customHeight="1">
      <c r="A822" s="185" t="s">
        <v>1493</v>
      </c>
      <c r="B822" s="91" t="s">
        <v>75</v>
      </c>
      <c r="C822" s="99">
        <v>0</v>
      </c>
      <c r="D822" s="288"/>
    </row>
    <row r="823" spans="1:4" s="283" customFormat="1" ht="14.25" customHeight="1">
      <c r="A823" s="185" t="s">
        <v>1494</v>
      </c>
      <c r="B823" s="91" t="s">
        <v>1495</v>
      </c>
      <c r="C823" s="99">
        <v>10112</v>
      </c>
      <c r="D823" s="288"/>
    </row>
    <row r="824" spans="1:4" s="283" customFormat="1" ht="14.25" customHeight="1">
      <c r="A824" s="185" t="s">
        <v>1496</v>
      </c>
      <c r="B824" s="91" t="s">
        <v>1497</v>
      </c>
      <c r="C824" s="99">
        <v>7077</v>
      </c>
      <c r="D824" s="288"/>
    </row>
    <row r="825" spans="1:4" s="283" customFormat="1" ht="14.25" customHeight="1">
      <c r="A825" s="185" t="s">
        <v>1498</v>
      </c>
      <c r="B825" s="91" t="s">
        <v>1499</v>
      </c>
      <c r="C825" s="99">
        <v>13</v>
      </c>
      <c r="D825" s="288"/>
    </row>
    <row r="826" spans="1:4" s="283" customFormat="1" ht="14.25" customHeight="1">
      <c r="A826" s="185" t="s">
        <v>1500</v>
      </c>
      <c r="B826" s="91" t="s">
        <v>1501</v>
      </c>
      <c r="C826" s="99">
        <v>0</v>
      </c>
      <c r="D826" s="288"/>
    </row>
    <row r="827" spans="1:4" s="283" customFormat="1" ht="14.25" customHeight="1">
      <c r="A827" s="185" t="s">
        <v>1502</v>
      </c>
      <c r="B827" s="91" t="s">
        <v>1503</v>
      </c>
      <c r="C827" s="99">
        <v>3644</v>
      </c>
      <c r="D827" s="288"/>
    </row>
    <row r="828" spans="1:4" s="283" customFormat="1" ht="14.25" customHeight="1">
      <c r="A828" s="185" t="s">
        <v>1504</v>
      </c>
      <c r="B828" s="91" t="s">
        <v>1505</v>
      </c>
      <c r="C828" s="99">
        <v>203</v>
      </c>
      <c r="D828" s="288"/>
    </row>
    <row r="829" spans="1:4" s="283" customFormat="1" ht="14.25" customHeight="1">
      <c r="A829" s="185" t="s">
        <v>1506</v>
      </c>
      <c r="B829" s="91" t="s">
        <v>1507</v>
      </c>
      <c r="C829" s="99">
        <v>0</v>
      </c>
      <c r="D829" s="288"/>
    </row>
    <row r="830" spans="1:4" s="283" customFormat="1" ht="14.25" customHeight="1">
      <c r="A830" s="185" t="s">
        <v>1508</v>
      </c>
      <c r="B830" s="91" t="s">
        <v>1509</v>
      </c>
      <c r="C830" s="99">
        <v>0</v>
      </c>
      <c r="D830" s="288"/>
    </row>
    <row r="831" spans="1:4" s="283" customFormat="1" ht="14.25" customHeight="1">
      <c r="A831" s="185" t="s">
        <v>1510</v>
      </c>
      <c r="B831" s="91" t="s">
        <v>1511</v>
      </c>
      <c r="C831" s="99">
        <v>9</v>
      </c>
      <c r="D831" s="288"/>
    </row>
    <row r="832" spans="1:4" s="283" customFormat="1" ht="14.25" customHeight="1">
      <c r="A832" s="185" t="s">
        <v>1512</v>
      </c>
      <c r="B832" s="91" t="s">
        <v>1513</v>
      </c>
      <c r="C832" s="99">
        <v>0</v>
      </c>
      <c r="D832" s="288"/>
    </row>
    <row r="833" spans="1:4" s="283" customFormat="1" ht="14.25" customHeight="1">
      <c r="A833" s="185" t="s">
        <v>1514</v>
      </c>
      <c r="B833" s="91" t="s">
        <v>1515</v>
      </c>
      <c r="C833" s="99">
        <v>0</v>
      </c>
      <c r="D833" s="288"/>
    </row>
    <row r="834" spans="1:4" s="283" customFormat="1" ht="14.25" customHeight="1">
      <c r="A834" s="185" t="s">
        <v>1516</v>
      </c>
      <c r="B834" s="91" t="s">
        <v>1517</v>
      </c>
      <c r="C834" s="99">
        <v>0</v>
      </c>
      <c r="D834" s="288"/>
    </row>
    <row r="835" spans="1:4" s="283" customFormat="1" ht="14.25" customHeight="1">
      <c r="A835" s="185" t="s">
        <v>1518</v>
      </c>
      <c r="B835" s="91" t="s">
        <v>1519</v>
      </c>
      <c r="C835" s="99">
        <v>0</v>
      </c>
      <c r="D835" s="288"/>
    </row>
    <row r="836" spans="1:4" s="283" customFormat="1" ht="14.25" customHeight="1">
      <c r="A836" s="185" t="s">
        <v>1520</v>
      </c>
      <c r="B836" s="91" t="s">
        <v>1521</v>
      </c>
      <c r="C836" s="99">
        <v>0</v>
      </c>
      <c r="D836" s="288"/>
    </row>
    <row r="837" spans="1:4" s="283" customFormat="1" ht="14.25" customHeight="1">
      <c r="A837" s="185" t="s">
        <v>1522</v>
      </c>
      <c r="B837" s="91" t="s">
        <v>1523</v>
      </c>
      <c r="C837" s="99">
        <v>0</v>
      </c>
      <c r="D837" s="288"/>
    </row>
    <row r="838" spans="1:4" s="283" customFormat="1" ht="14.25" customHeight="1">
      <c r="A838" s="185" t="s">
        <v>1524</v>
      </c>
      <c r="B838" s="91" t="s">
        <v>1525</v>
      </c>
      <c r="C838" s="99">
        <v>0</v>
      </c>
      <c r="D838" s="288"/>
    </row>
    <row r="839" spans="1:4" s="283" customFormat="1" ht="14.25" customHeight="1">
      <c r="A839" s="185" t="s">
        <v>1526</v>
      </c>
      <c r="B839" s="91" t="s">
        <v>1527</v>
      </c>
      <c r="C839" s="99">
        <v>1312</v>
      </c>
      <c r="D839" s="288"/>
    </row>
    <row r="840" spans="1:4" s="283" customFormat="1" ht="14.25" customHeight="1">
      <c r="A840" s="185" t="s">
        <v>1528</v>
      </c>
      <c r="B840" s="91" t="s">
        <v>1529</v>
      </c>
      <c r="C840" s="99">
        <v>127</v>
      </c>
      <c r="D840" s="288"/>
    </row>
    <row r="841" spans="1:4" s="283" customFormat="1" ht="14.25" customHeight="1">
      <c r="A841" s="185" t="s">
        <v>1530</v>
      </c>
      <c r="B841" s="91" t="s">
        <v>1531</v>
      </c>
      <c r="C841" s="99">
        <v>0</v>
      </c>
      <c r="D841" s="288"/>
    </row>
    <row r="842" spans="1:4" s="283" customFormat="1" ht="14.25" customHeight="1">
      <c r="A842" s="185" t="s">
        <v>1532</v>
      </c>
      <c r="B842" s="91" t="s">
        <v>1460</v>
      </c>
      <c r="C842" s="99">
        <v>0</v>
      </c>
      <c r="D842" s="288"/>
    </row>
    <row r="843" spans="1:4" s="283" customFormat="1" ht="14.25" customHeight="1">
      <c r="A843" s="185" t="s">
        <v>1533</v>
      </c>
      <c r="B843" s="91" t="s">
        <v>1534</v>
      </c>
      <c r="C843" s="99">
        <v>27967</v>
      </c>
      <c r="D843" s="288"/>
    </row>
    <row r="844" spans="1:4" s="283" customFormat="1" ht="14.25" customHeight="1">
      <c r="A844" s="185" t="s">
        <v>1535</v>
      </c>
      <c r="B844" s="91" t="s">
        <v>1536</v>
      </c>
      <c r="C844" s="99">
        <v>54235</v>
      </c>
      <c r="D844" s="288"/>
    </row>
    <row r="845" spans="1:4" s="283" customFormat="1" ht="14.25" customHeight="1">
      <c r="A845" s="185" t="s">
        <v>1537</v>
      </c>
      <c r="B845" s="91" t="s">
        <v>71</v>
      </c>
      <c r="C845" s="99">
        <v>4582</v>
      </c>
      <c r="D845" s="288"/>
    </row>
    <row r="846" spans="1:4" s="283" customFormat="1" ht="14.25" customHeight="1">
      <c r="A846" s="185" t="s">
        <v>1538</v>
      </c>
      <c r="B846" s="91" t="s">
        <v>73</v>
      </c>
      <c r="C846" s="99">
        <v>198</v>
      </c>
      <c r="D846" s="288"/>
    </row>
    <row r="847" spans="1:4" s="283" customFormat="1" ht="14.25" customHeight="1">
      <c r="A847" s="185" t="s">
        <v>1539</v>
      </c>
      <c r="B847" s="91" t="s">
        <v>75</v>
      </c>
      <c r="C847" s="99">
        <v>155</v>
      </c>
      <c r="D847" s="288"/>
    </row>
    <row r="848" spans="1:4" s="283" customFormat="1" ht="14.25" customHeight="1">
      <c r="A848" s="185" t="s">
        <v>1540</v>
      </c>
      <c r="B848" s="91" t="s">
        <v>1541</v>
      </c>
      <c r="C848" s="99">
        <v>7596</v>
      </c>
      <c r="D848" s="288"/>
    </row>
    <row r="849" spans="1:4" s="283" customFormat="1" ht="14.25" customHeight="1">
      <c r="A849" s="185" t="s">
        <v>1542</v>
      </c>
      <c r="B849" s="91" t="s">
        <v>1543</v>
      </c>
      <c r="C849" s="99">
        <v>2182</v>
      </c>
      <c r="D849" s="288"/>
    </row>
    <row r="850" spans="1:4" s="283" customFormat="1" ht="14.25" customHeight="1">
      <c r="A850" s="185" t="s">
        <v>1544</v>
      </c>
      <c r="B850" s="91" t="s">
        <v>1545</v>
      </c>
      <c r="C850" s="99">
        <v>234</v>
      </c>
      <c r="D850" s="288"/>
    </row>
    <row r="851" spans="1:4" s="283" customFormat="1" ht="14.25" customHeight="1">
      <c r="A851" s="185" t="s">
        <v>1546</v>
      </c>
      <c r="B851" s="91" t="s">
        <v>1547</v>
      </c>
      <c r="C851" s="99">
        <v>39</v>
      </c>
      <c r="D851" s="288"/>
    </row>
    <row r="852" spans="1:4" s="283" customFormat="1" ht="14.25" customHeight="1">
      <c r="A852" s="185" t="s">
        <v>1548</v>
      </c>
      <c r="B852" s="91" t="s">
        <v>1549</v>
      </c>
      <c r="C852" s="99">
        <v>0</v>
      </c>
      <c r="D852" s="288"/>
    </row>
    <row r="853" spans="1:4" s="283" customFormat="1" ht="14.25" customHeight="1">
      <c r="A853" s="185" t="s">
        <v>1550</v>
      </c>
      <c r="B853" s="91" t="s">
        <v>1551</v>
      </c>
      <c r="C853" s="99">
        <v>46</v>
      </c>
      <c r="D853" s="288"/>
    </row>
    <row r="854" spans="1:4" s="283" customFormat="1" ht="14.25" customHeight="1">
      <c r="A854" s="185" t="s">
        <v>1552</v>
      </c>
      <c r="B854" s="91" t="s">
        <v>1553</v>
      </c>
      <c r="C854" s="99">
        <v>1472</v>
      </c>
      <c r="D854" s="288"/>
    </row>
    <row r="855" spans="1:4" s="283" customFormat="1" ht="14.25" customHeight="1">
      <c r="A855" s="185" t="s">
        <v>1554</v>
      </c>
      <c r="B855" s="91" t="s">
        <v>1555</v>
      </c>
      <c r="C855" s="99">
        <v>1332</v>
      </c>
      <c r="D855" s="288"/>
    </row>
    <row r="856" spans="1:4" s="283" customFormat="1" ht="14.25" customHeight="1">
      <c r="A856" s="185" t="s">
        <v>1556</v>
      </c>
      <c r="B856" s="91" t="s">
        <v>1557</v>
      </c>
      <c r="C856" s="99">
        <v>75</v>
      </c>
      <c r="D856" s="288"/>
    </row>
    <row r="857" spans="1:4" s="283" customFormat="1" ht="14.25" customHeight="1">
      <c r="A857" s="185" t="s">
        <v>1558</v>
      </c>
      <c r="B857" s="91" t="s">
        <v>1559</v>
      </c>
      <c r="C857" s="99">
        <v>0</v>
      </c>
      <c r="D857" s="288"/>
    </row>
    <row r="858" spans="1:4" s="283" customFormat="1" ht="14.25" customHeight="1">
      <c r="A858" s="185" t="s">
        <v>1560</v>
      </c>
      <c r="B858" s="91" t="s">
        <v>1561</v>
      </c>
      <c r="C858" s="99">
        <v>408</v>
      </c>
      <c r="D858" s="288"/>
    </row>
    <row r="859" spans="1:4" s="283" customFormat="1" ht="14.25" customHeight="1">
      <c r="A859" s="185" t="s">
        <v>1562</v>
      </c>
      <c r="B859" s="91" t="s">
        <v>1563</v>
      </c>
      <c r="C859" s="99">
        <v>38</v>
      </c>
      <c r="D859" s="288"/>
    </row>
    <row r="860" spans="1:4" s="283" customFormat="1" ht="14.25" customHeight="1">
      <c r="A860" s="185" t="s">
        <v>1564</v>
      </c>
      <c r="B860" s="91" t="s">
        <v>1565</v>
      </c>
      <c r="C860" s="99">
        <v>257</v>
      </c>
      <c r="D860" s="288"/>
    </row>
    <row r="861" spans="1:4" s="283" customFormat="1" ht="14.25" customHeight="1">
      <c r="A861" s="185" t="s">
        <v>1566</v>
      </c>
      <c r="B861" s="91" t="s">
        <v>1567</v>
      </c>
      <c r="C861" s="99">
        <v>0</v>
      </c>
      <c r="D861" s="288"/>
    </row>
    <row r="862" spans="1:4" s="283" customFormat="1" ht="14.25" customHeight="1">
      <c r="A862" s="185" t="s">
        <v>1568</v>
      </c>
      <c r="B862" s="91" t="s">
        <v>1569</v>
      </c>
      <c r="C862" s="99">
        <v>0</v>
      </c>
      <c r="D862" s="288"/>
    </row>
    <row r="863" spans="1:4" s="283" customFormat="1" ht="14.25" customHeight="1">
      <c r="A863" s="185" t="s">
        <v>1570</v>
      </c>
      <c r="B863" s="91" t="s">
        <v>1571</v>
      </c>
      <c r="C863" s="99">
        <v>450</v>
      </c>
      <c r="D863" s="288"/>
    </row>
    <row r="864" spans="1:4" s="283" customFormat="1" ht="14.25" customHeight="1">
      <c r="A864" s="185" t="s">
        <v>1572</v>
      </c>
      <c r="B864" s="91" t="s">
        <v>1573</v>
      </c>
      <c r="C864" s="99">
        <v>94</v>
      </c>
      <c r="D864" s="288"/>
    </row>
    <row r="865" spans="1:4" s="283" customFormat="1" ht="14.25" customHeight="1">
      <c r="A865" s="185" t="s">
        <v>1574</v>
      </c>
      <c r="B865" s="91" t="s">
        <v>1575</v>
      </c>
      <c r="C865" s="99">
        <v>0</v>
      </c>
      <c r="D865" s="288"/>
    </row>
    <row r="866" spans="1:4" s="283" customFormat="1" ht="14.25" customHeight="1">
      <c r="A866" s="185" t="s">
        <v>1576</v>
      </c>
      <c r="B866" s="91" t="s">
        <v>1519</v>
      </c>
      <c r="C866" s="99">
        <v>0</v>
      </c>
      <c r="D866" s="288"/>
    </row>
    <row r="867" spans="1:4" s="283" customFormat="1" ht="14.25" customHeight="1">
      <c r="A867" s="185" t="s">
        <v>1577</v>
      </c>
      <c r="B867" s="91" t="s">
        <v>1578</v>
      </c>
      <c r="C867" s="99">
        <v>16</v>
      </c>
      <c r="D867" s="288"/>
    </row>
    <row r="868" spans="1:4" s="283" customFormat="1" ht="14.25" customHeight="1">
      <c r="A868" s="185" t="s">
        <v>1579</v>
      </c>
      <c r="B868" s="91" t="s">
        <v>1580</v>
      </c>
      <c r="C868" s="99">
        <v>2585</v>
      </c>
      <c r="D868" s="288"/>
    </row>
    <row r="869" spans="1:4" s="283" customFormat="1" ht="14.25" customHeight="1">
      <c r="A869" s="185" t="s">
        <v>1581</v>
      </c>
      <c r="B869" s="91" t="s">
        <v>1582</v>
      </c>
      <c r="C869" s="99">
        <v>0</v>
      </c>
      <c r="D869" s="288"/>
    </row>
    <row r="870" spans="1:4" s="283" customFormat="1" ht="14.25" customHeight="1">
      <c r="A870" s="185" t="s">
        <v>1583</v>
      </c>
      <c r="B870" s="91" t="s">
        <v>1584</v>
      </c>
      <c r="C870" s="99">
        <v>0</v>
      </c>
      <c r="D870" s="288"/>
    </row>
    <row r="871" spans="1:4" s="283" customFormat="1" ht="14.25" customHeight="1">
      <c r="A871" s="185" t="s">
        <v>1585</v>
      </c>
      <c r="B871" s="91" t="s">
        <v>1586</v>
      </c>
      <c r="C871" s="99">
        <v>32476</v>
      </c>
      <c r="D871" s="288"/>
    </row>
    <row r="872" spans="1:4" s="283" customFormat="1" ht="14.25" customHeight="1">
      <c r="A872" s="185" t="s">
        <v>1587</v>
      </c>
      <c r="B872" s="91" t="s">
        <v>1588</v>
      </c>
      <c r="C872" s="99">
        <v>146039</v>
      </c>
      <c r="D872" s="288"/>
    </row>
    <row r="873" spans="1:4" s="283" customFormat="1" ht="14.25" customHeight="1">
      <c r="A873" s="185" t="s">
        <v>1589</v>
      </c>
      <c r="B873" s="91" t="s">
        <v>71</v>
      </c>
      <c r="C873" s="99">
        <v>1445</v>
      </c>
      <c r="D873" s="288"/>
    </row>
    <row r="874" spans="1:4" s="283" customFormat="1" ht="14.25" customHeight="1">
      <c r="A874" s="185" t="s">
        <v>1590</v>
      </c>
      <c r="B874" s="91" t="s">
        <v>73</v>
      </c>
      <c r="C874" s="99">
        <v>974</v>
      </c>
      <c r="D874" s="288"/>
    </row>
    <row r="875" spans="1:4" s="283" customFormat="1" ht="14.25" customHeight="1">
      <c r="A875" s="185" t="s">
        <v>1591</v>
      </c>
      <c r="B875" s="91" t="s">
        <v>75</v>
      </c>
      <c r="C875" s="99">
        <v>0</v>
      </c>
      <c r="D875" s="288"/>
    </row>
    <row r="876" spans="1:4" s="283" customFormat="1" ht="14.25" customHeight="1">
      <c r="A876" s="185" t="s">
        <v>1592</v>
      </c>
      <c r="B876" s="91" t="s">
        <v>1593</v>
      </c>
      <c r="C876" s="99">
        <v>11392</v>
      </c>
      <c r="D876" s="288"/>
    </row>
    <row r="877" spans="1:4" s="283" customFormat="1" ht="14.25" customHeight="1">
      <c r="A877" s="185" t="s">
        <v>1594</v>
      </c>
      <c r="B877" s="91" t="s">
        <v>1595</v>
      </c>
      <c r="C877" s="99">
        <v>2635</v>
      </c>
      <c r="D877" s="288"/>
    </row>
    <row r="878" spans="1:4" s="283" customFormat="1" ht="14.25" customHeight="1">
      <c r="A878" s="185" t="s">
        <v>1596</v>
      </c>
      <c r="B878" s="91" t="s">
        <v>1597</v>
      </c>
      <c r="C878" s="99">
        <v>2970</v>
      </c>
      <c r="D878" s="288"/>
    </row>
    <row r="879" spans="1:4" s="283" customFormat="1" ht="14.25" customHeight="1">
      <c r="A879" s="185" t="s">
        <v>1598</v>
      </c>
      <c r="B879" s="91" t="s">
        <v>1599</v>
      </c>
      <c r="C879" s="99">
        <v>0</v>
      </c>
      <c r="D879" s="288"/>
    </row>
    <row r="880" spans="1:4" s="283" customFormat="1" ht="14.25" customHeight="1">
      <c r="A880" s="185" t="s">
        <v>1600</v>
      </c>
      <c r="B880" s="91" t="s">
        <v>1601</v>
      </c>
      <c r="C880" s="99">
        <v>0</v>
      </c>
      <c r="D880" s="288"/>
    </row>
    <row r="881" spans="1:4" s="283" customFormat="1" ht="14.25" customHeight="1">
      <c r="A881" s="185" t="s">
        <v>1602</v>
      </c>
      <c r="B881" s="91" t="s">
        <v>1603</v>
      </c>
      <c r="C881" s="99">
        <v>486</v>
      </c>
      <c r="D881" s="288"/>
    </row>
    <row r="882" spans="1:4" s="283" customFormat="1" ht="14.25" customHeight="1">
      <c r="A882" s="185" t="s">
        <v>1604</v>
      </c>
      <c r="B882" s="91" t="s">
        <v>1605</v>
      </c>
      <c r="C882" s="99">
        <v>126137</v>
      </c>
      <c r="D882" s="288"/>
    </row>
    <row r="883" spans="1:4" s="283" customFormat="1" ht="14.25" customHeight="1">
      <c r="A883" s="185" t="s">
        <v>1606</v>
      </c>
      <c r="B883" s="91" t="s">
        <v>1607</v>
      </c>
      <c r="C883" s="99">
        <v>69250</v>
      </c>
      <c r="D883" s="288"/>
    </row>
    <row r="884" spans="1:4" s="283" customFormat="1" ht="14.25" customHeight="1">
      <c r="A884" s="185" t="s">
        <v>1608</v>
      </c>
      <c r="B884" s="91" t="s">
        <v>1609</v>
      </c>
      <c r="C884" s="99">
        <v>13904</v>
      </c>
      <c r="D884" s="288"/>
    </row>
    <row r="885" spans="1:4" s="283" customFormat="1" ht="14.25" customHeight="1">
      <c r="A885" s="185" t="s">
        <v>1610</v>
      </c>
      <c r="B885" s="91" t="s">
        <v>1611</v>
      </c>
      <c r="C885" s="99">
        <v>28</v>
      </c>
      <c r="D885" s="288"/>
    </row>
    <row r="886" spans="1:4" s="283" customFormat="1" ht="14.25" customHeight="1">
      <c r="A886" s="185" t="s">
        <v>1612</v>
      </c>
      <c r="B886" s="91" t="s">
        <v>1613</v>
      </c>
      <c r="C886" s="99">
        <v>41004</v>
      </c>
      <c r="D886" s="288"/>
    </row>
    <row r="887" spans="1:4" s="283" customFormat="1" ht="14.25" customHeight="1">
      <c r="A887" s="185" t="s">
        <v>1614</v>
      </c>
      <c r="B887" s="91" t="s">
        <v>1615</v>
      </c>
      <c r="C887" s="99">
        <v>6800</v>
      </c>
      <c r="D887" s="288"/>
    </row>
    <row r="888" spans="1:4" s="283" customFormat="1" ht="14.25" customHeight="1">
      <c r="A888" s="185" t="s">
        <v>1616</v>
      </c>
      <c r="B888" s="91" t="s">
        <v>1617</v>
      </c>
      <c r="C888" s="99">
        <v>260</v>
      </c>
      <c r="D888" s="288"/>
    </row>
    <row r="889" spans="1:4" s="283" customFormat="1" ht="14.25" customHeight="1">
      <c r="A889" s="185" t="s">
        <v>1618</v>
      </c>
      <c r="B889" s="91" t="s">
        <v>1619</v>
      </c>
      <c r="C889" s="99">
        <v>7254</v>
      </c>
      <c r="D889" s="288"/>
    </row>
    <row r="890" spans="1:4" s="283" customFormat="1" ht="14.25" customHeight="1">
      <c r="A890" s="185" t="s">
        <v>1620</v>
      </c>
      <c r="B890" s="91" t="s">
        <v>1621</v>
      </c>
      <c r="C890" s="99">
        <v>11272</v>
      </c>
      <c r="D890" s="288"/>
    </row>
    <row r="891" spans="1:4" s="283" customFormat="1" ht="14.25" customHeight="1">
      <c r="A891" s="185" t="s">
        <v>1622</v>
      </c>
      <c r="B891" s="91" t="s">
        <v>1623</v>
      </c>
      <c r="C891" s="99">
        <v>0</v>
      </c>
      <c r="D891" s="288"/>
    </row>
    <row r="892" spans="1:4" s="283" customFormat="1" ht="14.25" customHeight="1">
      <c r="A892" s="185" t="s">
        <v>1624</v>
      </c>
      <c r="B892" s="91" t="s">
        <v>1625</v>
      </c>
      <c r="C892" s="99">
        <v>0</v>
      </c>
      <c r="D892" s="288"/>
    </row>
    <row r="893" spans="1:4" s="283" customFormat="1" ht="14.25" customHeight="1">
      <c r="A893" s="185" t="s">
        <v>1626</v>
      </c>
      <c r="B893" s="91" t="s">
        <v>1627</v>
      </c>
      <c r="C893" s="99">
        <v>11045</v>
      </c>
      <c r="D893" s="288"/>
    </row>
    <row r="894" spans="1:4" s="283" customFormat="1" ht="14.25" customHeight="1">
      <c r="A894" s="185" t="s">
        <v>1628</v>
      </c>
      <c r="B894" s="91" t="s">
        <v>1629</v>
      </c>
      <c r="C894" s="99">
        <v>200</v>
      </c>
      <c r="D894" s="288"/>
    </row>
    <row r="895" spans="1:4" s="283" customFormat="1" ht="14.25" customHeight="1">
      <c r="A895" s="185" t="s">
        <v>1630</v>
      </c>
      <c r="B895" s="91" t="s">
        <v>1631</v>
      </c>
      <c r="C895" s="99">
        <v>0</v>
      </c>
      <c r="D895" s="288"/>
    </row>
    <row r="896" spans="1:4" s="283" customFormat="1" ht="14.25" customHeight="1">
      <c r="A896" s="185" t="s">
        <v>1632</v>
      </c>
      <c r="B896" s="91" t="s">
        <v>1633</v>
      </c>
      <c r="C896" s="99">
        <v>27</v>
      </c>
      <c r="D896" s="288"/>
    </row>
    <row r="897" spans="1:4" s="283" customFormat="1" ht="14.25" customHeight="1">
      <c r="A897" s="185" t="s">
        <v>1634</v>
      </c>
      <c r="B897" s="91" t="s">
        <v>1635</v>
      </c>
      <c r="C897" s="99">
        <v>1455</v>
      </c>
      <c r="D897" s="288"/>
    </row>
    <row r="898" spans="1:4" s="283" customFormat="1" ht="14.25" customHeight="1">
      <c r="A898" s="185" t="s">
        <v>1636</v>
      </c>
      <c r="B898" s="91" t="s">
        <v>1637</v>
      </c>
      <c r="C898" s="99">
        <v>0</v>
      </c>
      <c r="D898" s="288"/>
    </row>
    <row r="899" spans="1:4" s="283" customFormat="1" ht="14.25" customHeight="1">
      <c r="A899" s="185" t="s">
        <v>1638</v>
      </c>
      <c r="B899" s="91" t="s">
        <v>1639</v>
      </c>
      <c r="C899" s="99">
        <v>1455</v>
      </c>
      <c r="D899" s="288"/>
    </row>
    <row r="900" spans="1:4" s="283" customFormat="1" ht="14.25" customHeight="1">
      <c r="A900" s="185" t="s">
        <v>1640</v>
      </c>
      <c r="B900" s="91" t="s">
        <v>1641</v>
      </c>
      <c r="C900" s="99">
        <v>36533</v>
      </c>
      <c r="D900" s="288"/>
    </row>
    <row r="901" spans="1:4" s="283" customFormat="1" ht="14.25" customHeight="1">
      <c r="A901" s="185" t="s">
        <v>1642</v>
      </c>
      <c r="B901" s="91" t="s">
        <v>1643</v>
      </c>
      <c r="C901" s="99">
        <v>0</v>
      </c>
      <c r="D901" s="288"/>
    </row>
    <row r="902" spans="1:4" s="283" customFormat="1" ht="14.25" customHeight="1">
      <c r="A902" s="185" t="s">
        <v>1644</v>
      </c>
      <c r="B902" s="91" t="s">
        <v>1645</v>
      </c>
      <c r="C902" s="99">
        <v>36533</v>
      </c>
      <c r="D902" s="288"/>
    </row>
    <row r="903" spans="1:4" s="283" customFormat="1" ht="14.25" customHeight="1">
      <c r="A903" s="185" t="s">
        <v>1646</v>
      </c>
      <c r="B903" s="91" t="s">
        <v>1647</v>
      </c>
      <c r="C903" s="99">
        <v>122410</v>
      </c>
      <c r="D903" s="288"/>
    </row>
    <row r="904" spans="1:4" s="283" customFormat="1" ht="14.25" customHeight="1">
      <c r="A904" s="185" t="s">
        <v>1648</v>
      </c>
      <c r="B904" s="91" t="s">
        <v>1649</v>
      </c>
      <c r="C904" s="99">
        <v>78522</v>
      </c>
      <c r="D904" s="288"/>
    </row>
    <row r="905" spans="1:4" s="283" customFormat="1" ht="14.25" customHeight="1">
      <c r="A905" s="185" t="s">
        <v>1650</v>
      </c>
      <c r="B905" s="91" t="s">
        <v>71</v>
      </c>
      <c r="C905" s="99">
        <v>4988</v>
      </c>
      <c r="D905" s="288"/>
    </row>
    <row r="906" spans="1:4" s="283" customFormat="1" ht="14.25" customHeight="1">
      <c r="A906" s="185" t="s">
        <v>1651</v>
      </c>
      <c r="B906" s="91" t="s">
        <v>73</v>
      </c>
      <c r="C906" s="99">
        <v>1537</v>
      </c>
      <c r="D906" s="288"/>
    </row>
    <row r="907" spans="1:4" s="283" customFormat="1" ht="14.25" customHeight="1">
      <c r="A907" s="185" t="s">
        <v>1652</v>
      </c>
      <c r="B907" s="91" t="s">
        <v>75</v>
      </c>
      <c r="C907" s="99">
        <v>48</v>
      </c>
      <c r="D907" s="288"/>
    </row>
    <row r="908" spans="1:4" s="283" customFormat="1" ht="14.25" customHeight="1">
      <c r="A908" s="185" t="s">
        <v>1653</v>
      </c>
      <c r="B908" s="91" t="s">
        <v>1654</v>
      </c>
      <c r="C908" s="99">
        <v>25379</v>
      </c>
      <c r="D908" s="288"/>
    </row>
    <row r="909" spans="1:4" s="283" customFormat="1" ht="14.25" customHeight="1">
      <c r="A909" s="185" t="s">
        <v>1655</v>
      </c>
      <c r="B909" s="91" t="s">
        <v>1656</v>
      </c>
      <c r="C909" s="99">
        <v>2549</v>
      </c>
      <c r="D909" s="288"/>
    </row>
    <row r="910" spans="1:4" s="283" customFormat="1" ht="14.25" customHeight="1">
      <c r="A910" s="185" t="s">
        <v>1657</v>
      </c>
      <c r="B910" s="91" t="s">
        <v>1658</v>
      </c>
      <c r="C910" s="99">
        <v>0</v>
      </c>
      <c r="D910" s="288"/>
    </row>
    <row r="911" spans="1:4" s="283" customFormat="1" ht="14.25" customHeight="1">
      <c r="A911" s="185" t="s">
        <v>1659</v>
      </c>
      <c r="B911" s="91" t="s">
        <v>1660</v>
      </c>
      <c r="C911" s="99">
        <v>0</v>
      </c>
      <c r="D911" s="288"/>
    </row>
    <row r="912" spans="1:4" s="283" customFormat="1" ht="14.25" customHeight="1">
      <c r="A912" s="185" t="s">
        <v>1661</v>
      </c>
      <c r="B912" s="91" t="s">
        <v>1662</v>
      </c>
      <c r="C912" s="99">
        <v>0</v>
      </c>
      <c r="D912" s="288"/>
    </row>
    <row r="913" spans="1:4" s="283" customFormat="1" ht="14.25" customHeight="1">
      <c r="A913" s="185" t="s">
        <v>1663</v>
      </c>
      <c r="B913" s="91" t="s">
        <v>1664</v>
      </c>
      <c r="C913" s="99">
        <v>5817</v>
      </c>
      <c r="D913" s="288"/>
    </row>
    <row r="914" spans="1:4" s="283" customFormat="1" ht="14.25" customHeight="1">
      <c r="A914" s="185" t="s">
        <v>1665</v>
      </c>
      <c r="B914" s="91" t="s">
        <v>1666</v>
      </c>
      <c r="C914" s="99">
        <v>0</v>
      </c>
      <c r="D914" s="288"/>
    </row>
    <row r="915" spans="1:4" s="283" customFormat="1" ht="14.25" customHeight="1">
      <c r="A915" s="185" t="s">
        <v>1667</v>
      </c>
      <c r="B915" s="91" t="s">
        <v>1668</v>
      </c>
      <c r="C915" s="99">
        <v>0</v>
      </c>
      <c r="D915" s="288"/>
    </row>
    <row r="916" spans="1:4" s="283" customFormat="1" ht="14.25" customHeight="1">
      <c r="A916" s="185" t="s">
        <v>1669</v>
      </c>
      <c r="B916" s="91" t="s">
        <v>1670</v>
      </c>
      <c r="C916" s="99">
        <v>0</v>
      </c>
      <c r="D916" s="288"/>
    </row>
    <row r="917" spans="1:4" s="283" customFormat="1" ht="14.25" customHeight="1">
      <c r="A917" s="185" t="s">
        <v>1671</v>
      </c>
      <c r="B917" s="91" t="s">
        <v>1672</v>
      </c>
      <c r="C917" s="99">
        <v>0</v>
      </c>
      <c r="D917" s="288"/>
    </row>
    <row r="918" spans="1:4" s="283" customFormat="1" ht="14.25" customHeight="1">
      <c r="A918" s="185" t="s">
        <v>1673</v>
      </c>
      <c r="B918" s="91" t="s">
        <v>1674</v>
      </c>
      <c r="C918" s="99">
        <v>0</v>
      </c>
      <c r="D918" s="288"/>
    </row>
    <row r="919" spans="1:4" s="283" customFormat="1" ht="14.25" customHeight="1">
      <c r="A919" s="185" t="s">
        <v>1675</v>
      </c>
      <c r="B919" s="91" t="s">
        <v>1676</v>
      </c>
      <c r="C919" s="99">
        <v>0</v>
      </c>
      <c r="D919" s="288"/>
    </row>
    <row r="920" spans="1:4" s="283" customFormat="1" ht="14.25" customHeight="1">
      <c r="A920" s="185" t="s">
        <v>1677</v>
      </c>
      <c r="B920" s="91" t="s">
        <v>1678</v>
      </c>
      <c r="C920" s="99">
        <v>0</v>
      </c>
      <c r="D920" s="288"/>
    </row>
    <row r="921" spans="1:4" s="283" customFormat="1" ht="14.25" customHeight="1">
      <c r="A921" s="185" t="s">
        <v>1679</v>
      </c>
      <c r="B921" s="91" t="s">
        <v>1680</v>
      </c>
      <c r="C921" s="99">
        <v>0</v>
      </c>
      <c r="D921" s="288"/>
    </row>
    <row r="922" spans="1:4" s="283" customFormat="1" ht="14.25" customHeight="1">
      <c r="A922" s="185" t="s">
        <v>1681</v>
      </c>
      <c r="B922" s="91" t="s">
        <v>1682</v>
      </c>
      <c r="C922" s="99">
        <v>0</v>
      </c>
      <c r="D922" s="288"/>
    </row>
    <row r="923" spans="1:4" s="283" customFormat="1" ht="14.25" customHeight="1">
      <c r="A923" s="185" t="s">
        <v>1683</v>
      </c>
      <c r="B923" s="91" t="s">
        <v>1684</v>
      </c>
      <c r="C923" s="99">
        <v>0</v>
      </c>
      <c r="D923" s="288"/>
    </row>
    <row r="924" spans="1:4" s="283" customFormat="1" ht="14.25" customHeight="1">
      <c r="A924" s="185" t="s">
        <v>1685</v>
      </c>
      <c r="B924" s="91" t="s">
        <v>1686</v>
      </c>
      <c r="C924" s="99">
        <v>0</v>
      </c>
      <c r="D924" s="288"/>
    </row>
    <row r="925" spans="1:4" s="283" customFormat="1" ht="14.25" customHeight="1">
      <c r="A925" s="185" t="s">
        <v>1687</v>
      </c>
      <c r="B925" s="91" t="s">
        <v>1688</v>
      </c>
      <c r="C925" s="99">
        <v>0</v>
      </c>
      <c r="D925" s="288"/>
    </row>
    <row r="926" spans="1:4" s="283" customFormat="1" ht="14.25" customHeight="1">
      <c r="A926" s="185" t="s">
        <v>1689</v>
      </c>
      <c r="B926" s="91" t="s">
        <v>1690</v>
      </c>
      <c r="C926" s="99">
        <v>38204</v>
      </c>
      <c r="D926" s="288"/>
    </row>
    <row r="927" spans="1:4" s="283" customFormat="1" ht="14.25" customHeight="1">
      <c r="A927" s="185" t="s">
        <v>1691</v>
      </c>
      <c r="B927" s="91" t="s">
        <v>1692</v>
      </c>
      <c r="C927" s="99">
        <v>0</v>
      </c>
      <c r="D927" s="288"/>
    </row>
    <row r="928" spans="1:4" s="283" customFormat="1" ht="14.25" customHeight="1">
      <c r="A928" s="185" t="s">
        <v>1693</v>
      </c>
      <c r="B928" s="91" t="s">
        <v>71</v>
      </c>
      <c r="C928" s="99">
        <v>0</v>
      </c>
      <c r="D928" s="288"/>
    </row>
    <row r="929" spans="1:4" s="283" customFormat="1" ht="14.25" customHeight="1">
      <c r="A929" s="185" t="s">
        <v>1694</v>
      </c>
      <c r="B929" s="91" t="s">
        <v>73</v>
      </c>
      <c r="C929" s="99">
        <v>0</v>
      </c>
      <c r="D929" s="288"/>
    </row>
    <row r="930" spans="1:4" s="283" customFormat="1" ht="14.25" customHeight="1">
      <c r="A930" s="185" t="s">
        <v>1695</v>
      </c>
      <c r="B930" s="91" t="s">
        <v>75</v>
      </c>
      <c r="C930" s="99">
        <v>0</v>
      </c>
      <c r="D930" s="288"/>
    </row>
    <row r="931" spans="1:4" s="283" customFormat="1" ht="14.25" customHeight="1">
      <c r="A931" s="185" t="s">
        <v>1696</v>
      </c>
      <c r="B931" s="91" t="s">
        <v>1697</v>
      </c>
      <c r="C931" s="99">
        <v>0</v>
      </c>
      <c r="D931" s="288"/>
    </row>
    <row r="932" spans="1:4" s="283" customFormat="1" ht="14.25" customHeight="1">
      <c r="A932" s="185" t="s">
        <v>1698</v>
      </c>
      <c r="B932" s="91" t="s">
        <v>1699</v>
      </c>
      <c r="C932" s="99">
        <v>0</v>
      </c>
      <c r="D932" s="288"/>
    </row>
    <row r="933" spans="1:4" s="283" customFormat="1" ht="14.25" customHeight="1">
      <c r="A933" s="185" t="s">
        <v>1700</v>
      </c>
      <c r="B933" s="91" t="s">
        <v>1701</v>
      </c>
      <c r="C933" s="99">
        <v>0</v>
      </c>
      <c r="D933" s="288"/>
    </row>
    <row r="934" spans="1:4" s="283" customFormat="1" ht="14.25" customHeight="1">
      <c r="A934" s="185" t="s">
        <v>1702</v>
      </c>
      <c r="B934" s="91" t="s">
        <v>1703</v>
      </c>
      <c r="C934" s="99">
        <v>0</v>
      </c>
      <c r="D934" s="288"/>
    </row>
    <row r="935" spans="1:4" s="283" customFormat="1" ht="14.25" customHeight="1">
      <c r="A935" s="185" t="s">
        <v>1704</v>
      </c>
      <c r="B935" s="91" t="s">
        <v>1705</v>
      </c>
      <c r="C935" s="99">
        <v>0</v>
      </c>
      <c r="D935" s="288"/>
    </row>
    <row r="936" spans="1:4" s="283" customFormat="1" ht="14.25" customHeight="1">
      <c r="A936" s="185" t="s">
        <v>1706</v>
      </c>
      <c r="B936" s="91" t="s">
        <v>1707</v>
      </c>
      <c r="C936" s="99">
        <v>0</v>
      </c>
      <c r="D936" s="288"/>
    </row>
    <row r="937" spans="1:4" s="283" customFormat="1" ht="14.25" customHeight="1">
      <c r="A937" s="185" t="s">
        <v>1708</v>
      </c>
      <c r="B937" s="91" t="s">
        <v>1709</v>
      </c>
      <c r="C937" s="99">
        <v>19841</v>
      </c>
      <c r="D937" s="288"/>
    </row>
    <row r="938" spans="1:4" s="283" customFormat="1" ht="14.25" customHeight="1">
      <c r="A938" s="185" t="s">
        <v>1710</v>
      </c>
      <c r="B938" s="91" t="s">
        <v>71</v>
      </c>
      <c r="C938" s="99">
        <v>0</v>
      </c>
      <c r="D938" s="288"/>
    </row>
    <row r="939" spans="1:4" s="283" customFormat="1" ht="14.25" customHeight="1">
      <c r="A939" s="185" t="s">
        <v>1711</v>
      </c>
      <c r="B939" s="91" t="s">
        <v>73</v>
      </c>
      <c r="C939" s="99">
        <v>0</v>
      </c>
      <c r="D939" s="288"/>
    </row>
    <row r="940" spans="1:4" s="283" customFormat="1" ht="14.25" customHeight="1">
      <c r="A940" s="185" t="s">
        <v>1712</v>
      </c>
      <c r="B940" s="91" t="s">
        <v>75</v>
      </c>
      <c r="C940" s="99">
        <v>0</v>
      </c>
      <c r="D940" s="288"/>
    </row>
    <row r="941" spans="1:4" s="283" customFormat="1" ht="14.25" customHeight="1">
      <c r="A941" s="185" t="s">
        <v>1713</v>
      </c>
      <c r="B941" s="91" t="s">
        <v>1714</v>
      </c>
      <c r="C941" s="99">
        <v>0</v>
      </c>
      <c r="D941" s="288"/>
    </row>
    <row r="942" spans="1:4" s="283" customFormat="1" ht="14.25" customHeight="1">
      <c r="A942" s="185" t="s">
        <v>1715</v>
      </c>
      <c r="B942" s="91" t="s">
        <v>1716</v>
      </c>
      <c r="C942" s="99">
        <v>0</v>
      </c>
      <c r="D942" s="288"/>
    </row>
    <row r="943" spans="1:4" s="283" customFormat="1" ht="14.25" customHeight="1">
      <c r="A943" s="185" t="s">
        <v>1717</v>
      </c>
      <c r="B943" s="91" t="s">
        <v>1718</v>
      </c>
      <c r="C943" s="99">
        <v>0</v>
      </c>
      <c r="D943" s="288"/>
    </row>
    <row r="944" spans="1:4" s="283" customFormat="1" ht="14.25" customHeight="1">
      <c r="A944" s="185" t="s">
        <v>1719</v>
      </c>
      <c r="B944" s="91" t="s">
        <v>1720</v>
      </c>
      <c r="C944" s="99">
        <v>0</v>
      </c>
      <c r="D944" s="288"/>
    </row>
    <row r="945" spans="1:4" s="283" customFormat="1" ht="14.25" customHeight="1">
      <c r="A945" s="185" t="s">
        <v>1721</v>
      </c>
      <c r="B945" s="91" t="s">
        <v>1722</v>
      </c>
      <c r="C945" s="99">
        <v>0</v>
      </c>
      <c r="D945" s="288"/>
    </row>
    <row r="946" spans="1:4" s="283" customFormat="1" ht="14.25" customHeight="1">
      <c r="A946" s="185" t="s">
        <v>1723</v>
      </c>
      <c r="B946" s="91" t="s">
        <v>1724</v>
      </c>
      <c r="C946" s="99">
        <v>19841</v>
      </c>
      <c r="D946" s="288"/>
    </row>
    <row r="947" spans="1:4" s="283" customFormat="1" ht="14.25" customHeight="1">
      <c r="A947" s="185" t="s">
        <v>1725</v>
      </c>
      <c r="B947" s="91" t="s">
        <v>1726</v>
      </c>
      <c r="C947" s="99">
        <v>7670</v>
      </c>
      <c r="D947" s="288"/>
    </row>
    <row r="948" spans="1:4" s="283" customFormat="1" ht="14.25" customHeight="1">
      <c r="A948" s="185" t="s">
        <v>1727</v>
      </c>
      <c r="B948" s="91" t="s">
        <v>1728</v>
      </c>
      <c r="C948" s="99">
        <v>3406</v>
      </c>
      <c r="D948" s="288"/>
    </row>
    <row r="949" spans="1:4" s="283" customFormat="1" ht="14.25" customHeight="1">
      <c r="A949" s="185" t="s">
        <v>1729</v>
      </c>
      <c r="B949" s="91" t="s">
        <v>1730</v>
      </c>
      <c r="C949" s="99">
        <v>555</v>
      </c>
      <c r="D949" s="288"/>
    </row>
    <row r="950" spans="1:4" s="283" customFormat="1" ht="14.25" customHeight="1">
      <c r="A950" s="185" t="s">
        <v>1731</v>
      </c>
      <c r="B950" s="91" t="s">
        <v>1732</v>
      </c>
      <c r="C950" s="99">
        <v>271</v>
      </c>
      <c r="D950" s="288"/>
    </row>
    <row r="951" spans="1:4" s="283" customFormat="1" ht="14.25" customHeight="1">
      <c r="A951" s="185" t="s">
        <v>1733</v>
      </c>
      <c r="B951" s="91" t="s">
        <v>1734</v>
      </c>
      <c r="C951" s="99">
        <v>3438</v>
      </c>
      <c r="D951" s="288"/>
    </row>
    <row r="952" spans="1:4" s="283" customFormat="1" ht="14.25" customHeight="1">
      <c r="A952" s="185" t="s">
        <v>1735</v>
      </c>
      <c r="B952" s="91" t="s">
        <v>1736</v>
      </c>
      <c r="C952" s="99">
        <v>0</v>
      </c>
      <c r="D952" s="288"/>
    </row>
    <row r="953" spans="1:4" s="283" customFormat="1" ht="14.25" customHeight="1">
      <c r="A953" s="185" t="s">
        <v>1737</v>
      </c>
      <c r="B953" s="91" t="s">
        <v>71</v>
      </c>
      <c r="C953" s="99">
        <v>0</v>
      </c>
      <c r="D953" s="288"/>
    </row>
    <row r="954" spans="1:4" s="283" customFormat="1" ht="14.25" customHeight="1">
      <c r="A954" s="185" t="s">
        <v>1738</v>
      </c>
      <c r="B954" s="91" t="s">
        <v>73</v>
      </c>
      <c r="C954" s="99">
        <v>0</v>
      </c>
      <c r="D954" s="288"/>
    </row>
    <row r="955" spans="1:4" s="283" customFormat="1" ht="14.25" customHeight="1">
      <c r="A955" s="185" t="s">
        <v>1739</v>
      </c>
      <c r="B955" s="91" t="s">
        <v>75</v>
      </c>
      <c r="C955" s="99">
        <v>0</v>
      </c>
      <c r="D955" s="288"/>
    </row>
    <row r="956" spans="1:4" s="283" customFormat="1" ht="14.25" customHeight="1">
      <c r="A956" s="185" t="s">
        <v>1740</v>
      </c>
      <c r="B956" s="91" t="s">
        <v>1705</v>
      </c>
      <c r="C956" s="99">
        <v>0</v>
      </c>
      <c r="D956" s="288"/>
    </row>
    <row r="957" spans="1:4" s="283" customFormat="1" ht="14.25" customHeight="1">
      <c r="A957" s="185" t="s">
        <v>1741</v>
      </c>
      <c r="B957" s="91" t="s">
        <v>1742</v>
      </c>
      <c r="C957" s="99">
        <v>0</v>
      </c>
      <c r="D957" s="288"/>
    </row>
    <row r="958" spans="1:4" s="283" customFormat="1" ht="14.25" customHeight="1">
      <c r="A958" s="185" t="s">
        <v>1743</v>
      </c>
      <c r="B958" s="91" t="s">
        <v>1744</v>
      </c>
      <c r="C958" s="99">
        <v>0</v>
      </c>
      <c r="D958" s="288"/>
    </row>
    <row r="959" spans="1:4" s="283" customFormat="1" ht="14.25" customHeight="1">
      <c r="A959" s="185" t="s">
        <v>1745</v>
      </c>
      <c r="B959" s="91" t="s">
        <v>1746</v>
      </c>
      <c r="C959" s="99">
        <v>6207</v>
      </c>
      <c r="D959" s="288"/>
    </row>
    <row r="960" spans="1:4" s="283" customFormat="1" ht="14.25" customHeight="1">
      <c r="A960" s="185" t="s">
        <v>1747</v>
      </c>
      <c r="B960" s="91" t="s">
        <v>1748</v>
      </c>
      <c r="C960" s="99">
        <v>43</v>
      </c>
      <c r="D960" s="288"/>
    </row>
    <row r="961" spans="1:4" s="283" customFormat="1" ht="14.25" customHeight="1">
      <c r="A961" s="185" t="s">
        <v>1749</v>
      </c>
      <c r="B961" s="91" t="s">
        <v>1750</v>
      </c>
      <c r="C961" s="99">
        <v>2887</v>
      </c>
      <c r="D961" s="288"/>
    </row>
    <row r="962" spans="1:4" s="283" customFormat="1" ht="14.25" customHeight="1">
      <c r="A962" s="185" t="s">
        <v>1751</v>
      </c>
      <c r="B962" s="91" t="s">
        <v>1752</v>
      </c>
      <c r="C962" s="99">
        <v>0</v>
      </c>
      <c r="D962" s="288"/>
    </row>
    <row r="963" spans="1:4" s="283" customFormat="1" ht="14.25" customHeight="1">
      <c r="A963" s="185" t="s">
        <v>1753</v>
      </c>
      <c r="B963" s="91" t="s">
        <v>1754</v>
      </c>
      <c r="C963" s="99">
        <v>3277</v>
      </c>
      <c r="D963" s="288"/>
    </row>
    <row r="964" spans="1:4" s="283" customFormat="1" ht="14.25" customHeight="1">
      <c r="A964" s="185" t="s">
        <v>1755</v>
      </c>
      <c r="B964" s="91" t="s">
        <v>1756</v>
      </c>
      <c r="C964" s="99">
        <v>10170</v>
      </c>
      <c r="D964" s="288"/>
    </row>
    <row r="965" spans="1:4" s="283" customFormat="1" ht="14.25" customHeight="1">
      <c r="A965" s="185" t="s">
        <v>1757</v>
      </c>
      <c r="B965" s="91" t="s">
        <v>1758</v>
      </c>
      <c r="C965" s="99">
        <v>450</v>
      </c>
      <c r="D965" s="288"/>
    </row>
    <row r="966" spans="1:4" s="283" customFormat="1" ht="14.25" customHeight="1">
      <c r="A966" s="185" t="s">
        <v>1759</v>
      </c>
      <c r="B966" s="91" t="s">
        <v>1760</v>
      </c>
      <c r="C966" s="99">
        <v>9720</v>
      </c>
      <c r="D966" s="288"/>
    </row>
    <row r="967" spans="1:4" s="283" customFormat="1" ht="14.25" customHeight="1">
      <c r="A967" s="185" t="s">
        <v>1761</v>
      </c>
      <c r="B967" s="91" t="s">
        <v>1762</v>
      </c>
      <c r="C967" s="99">
        <v>11475</v>
      </c>
      <c r="D967" s="288"/>
    </row>
    <row r="968" spans="1:4" s="283" customFormat="1" ht="14.25" customHeight="1">
      <c r="A968" s="185" t="s">
        <v>1763</v>
      </c>
      <c r="B968" s="91" t="s">
        <v>1764</v>
      </c>
      <c r="C968" s="99">
        <v>892</v>
      </c>
      <c r="D968" s="288"/>
    </row>
    <row r="969" spans="1:4" s="283" customFormat="1" ht="14.25" customHeight="1">
      <c r="A969" s="185" t="s">
        <v>1765</v>
      </c>
      <c r="B969" s="91" t="s">
        <v>71</v>
      </c>
      <c r="C969" s="99">
        <v>266</v>
      </c>
      <c r="D969" s="288"/>
    </row>
    <row r="970" spans="1:4" s="283" customFormat="1" ht="14.25" customHeight="1">
      <c r="A970" s="185" t="s">
        <v>1766</v>
      </c>
      <c r="B970" s="91" t="s">
        <v>73</v>
      </c>
      <c r="C970" s="99">
        <v>0</v>
      </c>
      <c r="D970" s="288"/>
    </row>
    <row r="971" spans="1:4" s="283" customFormat="1" ht="14.25" customHeight="1">
      <c r="A971" s="185" t="s">
        <v>1767</v>
      </c>
      <c r="B971" s="91" t="s">
        <v>75</v>
      </c>
      <c r="C971" s="99">
        <v>233</v>
      </c>
      <c r="D971" s="288"/>
    </row>
    <row r="972" spans="1:4" s="283" customFormat="1" ht="14.25" customHeight="1">
      <c r="A972" s="185" t="s">
        <v>1768</v>
      </c>
      <c r="B972" s="91" t="s">
        <v>1769</v>
      </c>
      <c r="C972" s="99">
        <v>0</v>
      </c>
      <c r="D972" s="288"/>
    </row>
    <row r="973" spans="1:4" s="283" customFormat="1" ht="14.25" customHeight="1">
      <c r="A973" s="185" t="s">
        <v>1770</v>
      </c>
      <c r="B973" s="91" t="s">
        <v>1771</v>
      </c>
      <c r="C973" s="99">
        <v>0</v>
      </c>
      <c r="D973" s="288"/>
    </row>
    <row r="974" spans="1:4" s="283" customFormat="1" ht="14.25" customHeight="1">
      <c r="A974" s="185" t="s">
        <v>1772</v>
      </c>
      <c r="B974" s="91" t="s">
        <v>1773</v>
      </c>
      <c r="C974" s="99">
        <v>0</v>
      </c>
      <c r="D974" s="288"/>
    </row>
    <row r="975" spans="1:4" s="283" customFormat="1" ht="14.25" customHeight="1">
      <c r="A975" s="185" t="s">
        <v>1774</v>
      </c>
      <c r="B975" s="91" t="s">
        <v>1775</v>
      </c>
      <c r="C975" s="99">
        <v>0</v>
      </c>
      <c r="D975" s="288"/>
    </row>
    <row r="976" spans="1:4" s="283" customFormat="1" ht="14.25" customHeight="1">
      <c r="A976" s="185" t="s">
        <v>1776</v>
      </c>
      <c r="B976" s="91" t="s">
        <v>1777</v>
      </c>
      <c r="C976" s="99">
        <v>0</v>
      </c>
      <c r="D976" s="288"/>
    </row>
    <row r="977" spans="1:4" s="283" customFormat="1" ht="14.25" customHeight="1">
      <c r="A977" s="185" t="s">
        <v>1778</v>
      </c>
      <c r="B977" s="91" t="s">
        <v>1779</v>
      </c>
      <c r="C977" s="99">
        <v>393</v>
      </c>
      <c r="D977" s="288"/>
    </row>
    <row r="978" spans="1:4" s="283" customFormat="1" ht="14.25" customHeight="1">
      <c r="A978" s="185" t="s">
        <v>1780</v>
      </c>
      <c r="B978" s="91" t="s">
        <v>1781</v>
      </c>
      <c r="C978" s="99">
        <v>130</v>
      </c>
      <c r="D978" s="288"/>
    </row>
    <row r="979" spans="1:4" s="283" customFormat="1" ht="14.25" customHeight="1">
      <c r="A979" s="185" t="s">
        <v>1782</v>
      </c>
      <c r="B979" s="91" t="s">
        <v>71</v>
      </c>
      <c r="C979" s="99">
        <v>130</v>
      </c>
      <c r="D979" s="288"/>
    </row>
    <row r="980" spans="1:4" s="283" customFormat="1" ht="14.25" customHeight="1">
      <c r="A980" s="185" t="s">
        <v>1783</v>
      </c>
      <c r="B980" s="91" t="s">
        <v>73</v>
      </c>
      <c r="C980" s="99">
        <v>0</v>
      </c>
      <c r="D980" s="288"/>
    </row>
    <row r="981" spans="1:4" s="283" customFormat="1" ht="14.25" customHeight="1">
      <c r="A981" s="185" t="s">
        <v>1784</v>
      </c>
      <c r="B981" s="91" t="s">
        <v>75</v>
      </c>
      <c r="C981" s="99">
        <v>0</v>
      </c>
      <c r="D981" s="288"/>
    </row>
    <row r="982" spans="1:4" s="283" customFormat="1" ht="14.25" customHeight="1">
      <c r="A982" s="185" t="s">
        <v>1785</v>
      </c>
      <c r="B982" s="91" t="s">
        <v>1786</v>
      </c>
      <c r="C982" s="99">
        <v>0</v>
      </c>
      <c r="D982" s="288"/>
    </row>
    <row r="983" spans="1:4" s="283" customFormat="1" ht="14.25" customHeight="1">
      <c r="A983" s="185" t="s">
        <v>1787</v>
      </c>
      <c r="B983" s="91" t="s">
        <v>1788</v>
      </c>
      <c r="C983" s="99">
        <v>0</v>
      </c>
      <c r="D983" s="288"/>
    </row>
    <row r="984" spans="1:4" s="283" customFormat="1" ht="14.25" customHeight="1">
      <c r="A984" s="185" t="s">
        <v>1789</v>
      </c>
      <c r="B984" s="91" t="s">
        <v>1790</v>
      </c>
      <c r="C984" s="99">
        <v>0</v>
      </c>
      <c r="D984" s="288"/>
    </row>
    <row r="985" spans="1:4" s="283" customFormat="1" ht="14.25" customHeight="1">
      <c r="A985" s="185" t="s">
        <v>1791</v>
      </c>
      <c r="B985" s="91" t="s">
        <v>1792</v>
      </c>
      <c r="C985" s="99">
        <v>0</v>
      </c>
      <c r="D985" s="288"/>
    </row>
    <row r="986" spans="1:4" s="283" customFormat="1" ht="14.25" customHeight="1">
      <c r="A986" s="185" t="s">
        <v>1793</v>
      </c>
      <c r="B986" s="91" t="s">
        <v>1794</v>
      </c>
      <c r="C986" s="99">
        <v>0</v>
      </c>
      <c r="D986" s="288"/>
    </row>
    <row r="987" spans="1:4" s="283" customFormat="1" ht="14.25" customHeight="1">
      <c r="A987" s="185" t="s">
        <v>1795</v>
      </c>
      <c r="B987" s="91" t="s">
        <v>1796</v>
      </c>
      <c r="C987" s="99">
        <v>0</v>
      </c>
      <c r="D987" s="288"/>
    </row>
    <row r="988" spans="1:4" s="283" customFormat="1" ht="14.25" customHeight="1">
      <c r="A988" s="185" t="s">
        <v>1797</v>
      </c>
      <c r="B988" s="91" t="s">
        <v>1798</v>
      </c>
      <c r="C988" s="99">
        <v>0</v>
      </c>
      <c r="D988" s="288"/>
    </row>
    <row r="989" spans="1:4" s="283" customFormat="1" ht="14.25" customHeight="1">
      <c r="A989" s="185" t="s">
        <v>1799</v>
      </c>
      <c r="B989" s="91" t="s">
        <v>1800</v>
      </c>
      <c r="C989" s="99">
        <v>0</v>
      </c>
      <c r="D989" s="288"/>
    </row>
    <row r="990" spans="1:4" s="283" customFormat="1" ht="14.25" customHeight="1">
      <c r="A990" s="185" t="s">
        <v>1801</v>
      </c>
      <c r="B990" s="91" t="s">
        <v>1802</v>
      </c>
      <c r="C990" s="99">
        <v>0</v>
      </c>
      <c r="D990" s="288"/>
    </row>
    <row r="991" spans="1:4" s="283" customFormat="1" ht="14.25" customHeight="1">
      <c r="A991" s="185" t="s">
        <v>1803</v>
      </c>
      <c r="B991" s="91" t="s">
        <v>1804</v>
      </c>
      <c r="C991" s="99">
        <v>0</v>
      </c>
      <c r="D991" s="288"/>
    </row>
    <row r="992" spans="1:4" s="283" customFormat="1" ht="14.25" customHeight="1">
      <c r="A992" s="185" t="s">
        <v>1805</v>
      </c>
      <c r="B992" s="91" t="s">
        <v>1806</v>
      </c>
      <c r="C992" s="99">
        <v>0</v>
      </c>
      <c r="D992" s="288"/>
    </row>
    <row r="993" spans="1:4" s="283" customFormat="1" ht="14.25" customHeight="1">
      <c r="A993" s="185" t="s">
        <v>1807</v>
      </c>
      <c r="B993" s="91" t="s">
        <v>1808</v>
      </c>
      <c r="C993" s="99">
        <v>0</v>
      </c>
      <c r="D993" s="288"/>
    </row>
    <row r="994" spans="1:4" s="283" customFormat="1" ht="14.25" customHeight="1">
      <c r="A994" s="185" t="s">
        <v>1809</v>
      </c>
      <c r="B994" s="91" t="s">
        <v>1810</v>
      </c>
      <c r="C994" s="99">
        <v>0</v>
      </c>
      <c r="D994" s="288"/>
    </row>
    <row r="995" spans="1:4" s="283" customFormat="1" ht="14.25" customHeight="1">
      <c r="A995" s="185" t="s">
        <v>1811</v>
      </c>
      <c r="B995" s="91" t="s">
        <v>71</v>
      </c>
      <c r="C995" s="99">
        <v>0</v>
      </c>
      <c r="D995" s="288"/>
    </row>
    <row r="996" spans="1:4" s="283" customFormat="1" ht="14.25" customHeight="1">
      <c r="A996" s="185" t="s">
        <v>1812</v>
      </c>
      <c r="B996" s="91" t="s">
        <v>73</v>
      </c>
      <c r="C996" s="99">
        <v>0</v>
      </c>
      <c r="D996" s="288"/>
    </row>
    <row r="997" spans="1:4" s="283" customFormat="1" ht="14.25" customHeight="1">
      <c r="A997" s="185" t="s">
        <v>1813</v>
      </c>
      <c r="B997" s="91" t="s">
        <v>75</v>
      </c>
      <c r="C997" s="99">
        <v>0</v>
      </c>
      <c r="D997" s="288"/>
    </row>
    <row r="998" spans="1:4" s="283" customFormat="1" ht="14.25" customHeight="1">
      <c r="A998" s="185" t="s">
        <v>1814</v>
      </c>
      <c r="B998" s="91" t="s">
        <v>1815</v>
      </c>
      <c r="C998" s="99">
        <v>0</v>
      </c>
      <c r="D998" s="288"/>
    </row>
    <row r="999" spans="1:4" s="283" customFormat="1" ht="14.25" customHeight="1">
      <c r="A999" s="185" t="s">
        <v>1816</v>
      </c>
      <c r="B999" s="91" t="s">
        <v>1817</v>
      </c>
      <c r="C999" s="99">
        <v>2763</v>
      </c>
      <c r="D999" s="288"/>
    </row>
    <row r="1000" spans="1:4" s="283" customFormat="1" ht="14.25" customHeight="1">
      <c r="A1000" s="185" t="s">
        <v>1818</v>
      </c>
      <c r="B1000" s="91" t="s">
        <v>71</v>
      </c>
      <c r="C1000" s="99">
        <v>1394</v>
      </c>
      <c r="D1000" s="288"/>
    </row>
    <row r="1001" spans="1:4" s="283" customFormat="1" ht="14.25" customHeight="1">
      <c r="A1001" s="185" t="s">
        <v>1819</v>
      </c>
      <c r="B1001" s="91" t="s">
        <v>73</v>
      </c>
      <c r="C1001" s="99">
        <v>253</v>
      </c>
      <c r="D1001" s="288"/>
    </row>
    <row r="1002" spans="1:4" s="283" customFormat="1" ht="14.25" customHeight="1">
      <c r="A1002" s="185" t="s">
        <v>1820</v>
      </c>
      <c r="B1002" s="91" t="s">
        <v>75</v>
      </c>
      <c r="C1002" s="99">
        <v>48</v>
      </c>
      <c r="D1002" s="288"/>
    </row>
    <row r="1003" spans="1:4" s="283" customFormat="1" ht="14.25" customHeight="1">
      <c r="A1003" s="185" t="s">
        <v>1821</v>
      </c>
      <c r="B1003" s="91" t="s">
        <v>1822</v>
      </c>
      <c r="C1003" s="99">
        <v>0</v>
      </c>
      <c r="D1003" s="288"/>
    </row>
    <row r="1004" spans="1:4" s="283" customFormat="1" ht="14.25" customHeight="1">
      <c r="A1004" s="185" t="s">
        <v>1823</v>
      </c>
      <c r="B1004" s="91" t="s">
        <v>1824</v>
      </c>
      <c r="C1004" s="99">
        <v>0</v>
      </c>
      <c r="D1004" s="288"/>
    </row>
    <row r="1005" spans="1:4" s="283" customFormat="1" ht="14.25" customHeight="1">
      <c r="A1005" s="185" t="s">
        <v>1825</v>
      </c>
      <c r="B1005" s="91" t="s">
        <v>1826</v>
      </c>
      <c r="C1005" s="99">
        <v>0</v>
      </c>
      <c r="D1005" s="288"/>
    </row>
    <row r="1006" spans="1:4" s="283" customFormat="1" ht="14.25" customHeight="1">
      <c r="A1006" s="185" t="s">
        <v>1827</v>
      </c>
      <c r="B1006" s="91" t="s">
        <v>1828</v>
      </c>
      <c r="C1006" s="99">
        <v>0</v>
      </c>
      <c r="D1006" s="288"/>
    </row>
    <row r="1007" spans="1:4" s="283" customFormat="1" ht="14.25" customHeight="1">
      <c r="A1007" s="185" t="s">
        <v>1829</v>
      </c>
      <c r="B1007" s="91" t="s">
        <v>1830</v>
      </c>
      <c r="C1007" s="99">
        <v>0</v>
      </c>
      <c r="D1007" s="288"/>
    </row>
    <row r="1008" spans="1:4" s="283" customFormat="1" ht="14.25" customHeight="1">
      <c r="A1008" s="185" t="s">
        <v>1831</v>
      </c>
      <c r="B1008" s="91" t="s">
        <v>89</v>
      </c>
      <c r="C1008" s="99">
        <v>30</v>
      </c>
      <c r="D1008" s="288"/>
    </row>
    <row r="1009" spans="1:4" s="283" customFormat="1" ht="14.25" customHeight="1">
      <c r="A1009" s="185" t="s">
        <v>1832</v>
      </c>
      <c r="B1009" s="91" t="s">
        <v>1833</v>
      </c>
      <c r="C1009" s="99">
        <v>1038</v>
      </c>
      <c r="D1009" s="288"/>
    </row>
    <row r="1010" spans="1:4" s="283" customFormat="1" ht="14.25" customHeight="1">
      <c r="A1010" s="185" t="s">
        <v>1834</v>
      </c>
      <c r="B1010" s="91" t="s">
        <v>1835</v>
      </c>
      <c r="C1010" s="99">
        <v>0</v>
      </c>
      <c r="D1010" s="288"/>
    </row>
    <row r="1011" spans="1:4" s="283" customFormat="1" ht="14.25" customHeight="1">
      <c r="A1011" s="185" t="s">
        <v>1836</v>
      </c>
      <c r="B1011" s="91" t="s">
        <v>71</v>
      </c>
      <c r="C1011" s="99">
        <v>0</v>
      </c>
      <c r="D1011" s="288"/>
    </row>
    <row r="1012" spans="1:4" s="283" customFormat="1" ht="14.25" customHeight="1">
      <c r="A1012" s="185" t="s">
        <v>1837</v>
      </c>
      <c r="B1012" s="91" t="s">
        <v>73</v>
      </c>
      <c r="C1012" s="99">
        <v>0</v>
      </c>
      <c r="D1012" s="288"/>
    </row>
    <row r="1013" spans="1:4" s="283" customFormat="1" ht="14.25" customHeight="1">
      <c r="A1013" s="185" t="s">
        <v>1838</v>
      </c>
      <c r="B1013" s="91" t="s">
        <v>75</v>
      </c>
      <c r="C1013" s="99">
        <v>0</v>
      </c>
      <c r="D1013" s="288"/>
    </row>
    <row r="1014" spans="1:4" s="283" customFormat="1" ht="14.25" customHeight="1">
      <c r="A1014" s="185" t="s">
        <v>1839</v>
      </c>
      <c r="B1014" s="91" t="s">
        <v>1840</v>
      </c>
      <c r="C1014" s="99">
        <v>0</v>
      </c>
      <c r="D1014" s="288"/>
    </row>
    <row r="1015" spans="1:4" s="283" customFormat="1" ht="14.25" customHeight="1">
      <c r="A1015" s="185" t="s">
        <v>1841</v>
      </c>
      <c r="B1015" s="91" t="s">
        <v>1842</v>
      </c>
      <c r="C1015" s="99">
        <v>0</v>
      </c>
      <c r="D1015" s="288"/>
    </row>
    <row r="1016" spans="1:4" s="283" customFormat="1" ht="14.25" customHeight="1">
      <c r="A1016" s="185" t="s">
        <v>1843</v>
      </c>
      <c r="B1016" s="91" t="s">
        <v>1844</v>
      </c>
      <c r="C1016" s="99">
        <v>0</v>
      </c>
      <c r="D1016" s="288"/>
    </row>
    <row r="1017" spans="1:4" s="283" customFormat="1" ht="14.25" customHeight="1">
      <c r="A1017" s="185" t="s">
        <v>1845</v>
      </c>
      <c r="B1017" s="91" t="s">
        <v>1846</v>
      </c>
      <c r="C1017" s="99">
        <v>7068</v>
      </c>
      <c r="D1017" s="288"/>
    </row>
    <row r="1018" spans="1:4" s="283" customFormat="1" ht="14.25" customHeight="1">
      <c r="A1018" s="185" t="s">
        <v>1847</v>
      </c>
      <c r="B1018" s="91" t="s">
        <v>71</v>
      </c>
      <c r="C1018" s="99">
        <v>1328</v>
      </c>
      <c r="D1018" s="288"/>
    </row>
    <row r="1019" spans="1:4" s="283" customFormat="1" ht="14.25" customHeight="1">
      <c r="A1019" s="185" t="s">
        <v>1848</v>
      </c>
      <c r="B1019" s="91" t="s">
        <v>73</v>
      </c>
      <c r="C1019" s="99">
        <v>138</v>
      </c>
      <c r="D1019" s="288"/>
    </row>
    <row r="1020" spans="1:4" s="283" customFormat="1" ht="14.25" customHeight="1">
      <c r="A1020" s="185" t="s">
        <v>1849</v>
      </c>
      <c r="B1020" s="91" t="s">
        <v>75</v>
      </c>
      <c r="C1020" s="99">
        <v>267</v>
      </c>
      <c r="D1020" s="288"/>
    </row>
    <row r="1021" spans="1:4" s="283" customFormat="1" ht="14.25" customHeight="1">
      <c r="A1021" s="185" t="s">
        <v>1850</v>
      </c>
      <c r="B1021" s="91" t="s">
        <v>1851</v>
      </c>
      <c r="C1021" s="99">
        <v>0</v>
      </c>
      <c r="D1021" s="288"/>
    </row>
    <row r="1022" spans="1:4" s="283" customFormat="1" ht="14.25" customHeight="1">
      <c r="A1022" s="185" t="s">
        <v>1852</v>
      </c>
      <c r="B1022" s="91" t="s">
        <v>1853</v>
      </c>
      <c r="C1022" s="99">
        <v>4671</v>
      </c>
      <c r="D1022" s="288"/>
    </row>
    <row r="1023" spans="1:4" s="283" customFormat="1" ht="14.25" customHeight="1">
      <c r="A1023" s="185" t="s">
        <v>1854</v>
      </c>
      <c r="B1023" s="91" t="s">
        <v>1855</v>
      </c>
      <c r="C1023" s="99">
        <v>0</v>
      </c>
      <c r="D1023" s="288"/>
    </row>
    <row r="1024" spans="1:4" s="283" customFormat="1" ht="14.25" customHeight="1">
      <c r="A1024" s="185" t="s">
        <v>1856</v>
      </c>
      <c r="B1024" s="91" t="s">
        <v>1857</v>
      </c>
      <c r="C1024" s="99">
        <v>664</v>
      </c>
      <c r="D1024" s="288"/>
    </row>
    <row r="1025" spans="1:4" s="283" customFormat="1" ht="14.25" customHeight="1">
      <c r="A1025" s="185" t="s">
        <v>1858</v>
      </c>
      <c r="B1025" s="91" t="s">
        <v>1859</v>
      </c>
      <c r="C1025" s="99">
        <v>622</v>
      </c>
      <c r="D1025" s="288"/>
    </row>
    <row r="1026" spans="1:4" s="283" customFormat="1" ht="14.25" customHeight="1">
      <c r="A1026" s="185" t="s">
        <v>1860</v>
      </c>
      <c r="B1026" s="91" t="s">
        <v>1861</v>
      </c>
      <c r="C1026" s="99">
        <v>0</v>
      </c>
      <c r="D1026" s="288"/>
    </row>
    <row r="1027" spans="1:4" s="283" customFormat="1" ht="14.25" customHeight="1">
      <c r="A1027" s="185" t="s">
        <v>1862</v>
      </c>
      <c r="B1027" s="91" t="s">
        <v>1863</v>
      </c>
      <c r="C1027" s="99">
        <v>622</v>
      </c>
      <c r="D1027" s="288"/>
    </row>
    <row r="1028" spans="1:4" s="283" customFormat="1" ht="14.25" customHeight="1">
      <c r="A1028" s="185" t="s">
        <v>1864</v>
      </c>
      <c r="B1028" s="91" t="s">
        <v>1865</v>
      </c>
      <c r="C1028" s="99">
        <v>0</v>
      </c>
      <c r="D1028" s="288"/>
    </row>
    <row r="1029" spans="1:4" s="283" customFormat="1" ht="14.25" customHeight="1">
      <c r="A1029" s="185" t="s">
        <v>1866</v>
      </c>
      <c r="B1029" s="91" t="s">
        <v>1867</v>
      </c>
      <c r="C1029" s="99">
        <v>0</v>
      </c>
      <c r="D1029" s="288"/>
    </row>
    <row r="1030" spans="1:4" s="283" customFormat="1" ht="14.25" customHeight="1">
      <c r="A1030" s="185" t="s">
        <v>1868</v>
      </c>
      <c r="B1030" s="91" t="s">
        <v>1869</v>
      </c>
      <c r="C1030" s="99">
        <v>0</v>
      </c>
      <c r="D1030" s="288"/>
    </row>
    <row r="1031" spans="1:4" s="283" customFormat="1" ht="14.25" customHeight="1">
      <c r="A1031" s="185" t="s">
        <v>1870</v>
      </c>
      <c r="B1031" s="91" t="s">
        <v>1871</v>
      </c>
      <c r="C1031" s="99">
        <v>8626</v>
      </c>
      <c r="D1031" s="288"/>
    </row>
    <row r="1032" spans="1:4" s="283" customFormat="1" ht="14.25" customHeight="1">
      <c r="A1032" s="185" t="s">
        <v>1872</v>
      </c>
      <c r="B1032" s="91" t="s">
        <v>1873</v>
      </c>
      <c r="C1032" s="99">
        <v>6238</v>
      </c>
      <c r="D1032" s="288"/>
    </row>
    <row r="1033" spans="1:4" s="283" customFormat="1" ht="14.25" customHeight="1">
      <c r="A1033" s="185" t="s">
        <v>1874</v>
      </c>
      <c r="B1033" s="91" t="s">
        <v>71</v>
      </c>
      <c r="C1033" s="99">
        <v>1553</v>
      </c>
      <c r="D1033" s="288"/>
    </row>
    <row r="1034" spans="1:4" s="283" customFormat="1" ht="14.25" customHeight="1">
      <c r="A1034" s="185" t="s">
        <v>1875</v>
      </c>
      <c r="B1034" s="91" t="s">
        <v>73</v>
      </c>
      <c r="C1034" s="99">
        <v>158</v>
      </c>
      <c r="D1034" s="288"/>
    </row>
    <row r="1035" spans="1:4" s="283" customFormat="1" ht="14.25" customHeight="1">
      <c r="A1035" s="185" t="s">
        <v>1876</v>
      </c>
      <c r="B1035" s="91" t="s">
        <v>75</v>
      </c>
      <c r="C1035" s="99">
        <v>0</v>
      </c>
      <c r="D1035" s="288"/>
    </row>
    <row r="1036" spans="1:4" s="283" customFormat="1" ht="14.25" customHeight="1">
      <c r="A1036" s="185" t="s">
        <v>1877</v>
      </c>
      <c r="B1036" s="91" t="s">
        <v>1878</v>
      </c>
      <c r="C1036" s="99">
        <v>167</v>
      </c>
      <c r="D1036" s="288"/>
    </row>
    <row r="1037" spans="1:4" s="283" customFormat="1" ht="14.25" customHeight="1">
      <c r="A1037" s="185" t="s">
        <v>1879</v>
      </c>
      <c r="B1037" s="91" t="s">
        <v>1880</v>
      </c>
      <c r="C1037" s="99">
        <v>160</v>
      </c>
      <c r="D1037" s="288"/>
    </row>
    <row r="1038" spans="1:4" s="283" customFormat="1" ht="14.25" customHeight="1">
      <c r="A1038" s="185" t="s">
        <v>1881</v>
      </c>
      <c r="B1038" s="91" t="s">
        <v>1882</v>
      </c>
      <c r="C1038" s="99">
        <v>0</v>
      </c>
      <c r="D1038" s="288"/>
    </row>
    <row r="1039" spans="1:4" s="283" customFormat="1" ht="14.25" customHeight="1">
      <c r="A1039" s="185" t="s">
        <v>1883</v>
      </c>
      <c r="B1039" s="91" t="s">
        <v>1884</v>
      </c>
      <c r="C1039" s="99">
        <v>0</v>
      </c>
      <c r="D1039" s="288"/>
    </row>
    <row r="1040" spans="1:4" s="283" customFormat="1" ht="14.25" customHeight="1">
      <c r="A1040" s="185" t="s">
        <v>1885</v>
      </c>
      <c r="B1040" s="91" t="s">
        <v>89</v>
      </c>
      <c r="C1040" s="99">
        <v>997</v>
      </c>
      <c r="D1040" s="288"/>
    </row>
    <row r="1041" spans="1:4" s="283" customFormat="1" ht="14.25" customHeight="1">
      <c r="A1041" s="185" t="s">
        <v>1886</v>
      </c>
      <c r="B1041" s="91" t="s">
        <v>1887</v>
      </c>
      <c r="C1041" s="99">
        <v>3203</v>
      </c>
      <c r="D1041" s="288"/>
    </row>
    <row r="1042" spans="1:4" s="283" customFormat="1" ht="14.25" customHeight="1">
      <c r="A1042" s="185" t="s">
        <v>1888</v>
      </c>
      <c r="B1042" s="91" t="s">
        <v>1889</v>
      </c>
      <c r="C1042" s="99">
        <v>932</v>
      </c>
      <c r="D1042" s="288"/>
    </row>
    <row r="1043" spans="1:4" s="283" customFormat="1" ht="14.25" customHeight="1">
      <c r="A1043" s="185" t="s">
        <v>1890</v>
      </c>
      <c r="B1043" s="91" t="s">
        <v>71</v>
      </c>
      <c r="C1043" s="99">
        <v>0</v>
      </c>
      <c r="D1043" s="288"/>
    </row>
    <row r="1044" spans="1:4" s="283" customFormat="1" ht="14.25" customHeight="1">
      <c r="A1044" s="185" t="s">
        <v>1891</v>
      </c>
      <c r="B1044" s="91" t="s">
        <v>73</v>
      </c>
      <c r="C1044" s="99">
        <v>0</v>
      </c>
      <c r="D1044" s="288"/>
    </row>
    <row r="1045" spans="1:4" s="283" customFormat="1" ht="14.25" customHeight="1">
      <c r="A1045" s="185" t="s">
        <v>1892</v>
      </c>
      <c r="B1045" s="91" t="s">
        <v>75</v>
      </c>
      <c r="C1045" s="99">
        <v>0</v>
      </c>
      <c r="D1045" s="288"/>
    </row>
    <row r="1046" spans="1:4" s="283" customFormat="1" ht="14.25" customHeight="1">
      <c r="A1046" s="185" t="s">
        <v>1893</v>
      </c>
      <c r="B1046" s="91" t="s">
        <v>1894</v>
      </c>
      <c r="C1046" s="99">
        <v>0</v>
      </c>
      <c r="D1046" s="288"/>
    </row>
    <row r="1047" spans="1:4" s="283" customFormat="1" ht="14.25" customHeight="1">
      <c r="A1047" s="185" t="s">
        <v>1895</v>
      </c>
      <c r="B1047" s="91" t="s">
        <v>1896</v>
      </c>
      <c r="C1047" s="99">
        <v>932</v>
      </c>
      <c r="D1047" s="288"/>
    </row>
    <row r="1048" spans="1:4" s="283" customFormat="1" ht="14.25" customHeight="1">
      <c r="A1048" s="185" t="s">
        <v>1897</v>
      </c>
      <c r="B1048" s="91" t="s">
        <v>1898</v>
      </c>
      <c r="C1048" s="99">
        <v>1456</v>
      </c>
      <c r="D1048" s="288"/>
    </row>
    <row r="1049" spans="1:4" s="283" customFormat="1" ht="14.25" customHeight="1">
      <c r="A1049" s="185" t="s">
        <v>1899</v>
      </c>
      <c r="B1049" s="91" t="s">
        <v>1900</v>
      </c>
      <c r="C1049" s="99">
        <v>0</v>
      </c>
      <c r="D1049" s="288"/>
    </row>
    <row r="1050" spans="1:4" s="283" customFormat="1" ht="14.25" customHeight="1">
      <c r="A1050" s="185" t="s">
        <v>1901</v>
      </c>
      <c r="B1050" s="91" t="s">
        <v>1902</v>
      </c>
      <c r="C1050" s="99">
        <v>1456</v>
      </c>
      <c r="D1050" s="288"/>
    </row>
    <row r="1051" spans="1:4" s="283" customFormat="1" ht="14.25" customHeight="1">
      <c r="A1051" s="185" t="s">
        <v>1903</v>
      </c>
      <c r="B1051" s="91" t="s">
        <v>1904</v>
      </c>
      <c r="C1051" s="99">
        <v>383</v>
      </c>
      <c r="D1051" s="288"/>
    </row>
    <row r="1052" spans="1:4" s="283" customFormat="1" ht="14.25" customHeight="1">
      <c r="A1052" s="185" t="s">
        <v>1905</v>
      </c>
      <c r="B1052" s="91" t="s">
        <v>1906</v>
      </c>
      <c r="C1052" s="99">
        <v>157</v>
      </c>
      <c r="D1052" s="288"/>
    </row>
    <row r="1053" spans="1:4" s="283" customFormat="1" ht="14.25" customHeight="1">
      <c r="A1053" s="185" t="s">
        <v>1907</v>
      </c>
      <c r="B1053" s="91" t="s">
        <v>71</v>
      </c>
      <c r="C1053" s="99">
        <v>118</v>
      </c>
      <c r="D1053" s="288"/>
    </row>
    <row r="1054" spans="1:4" s="283" customFormat="1" ht="14.25" customHeight="1">
      <c r="A1054" s="185" t="s">
        <v>1908</v>
      </c>
      <c r="B1054" s="91" t="s">
        <v>73</v>
      </c>
      <c r="C1054" s="99">
        <v>0</v>
      </c>
      <c r="D1054" s="288"/>
    </row>
    <row r="1055" spans="1:4" s="283" customFormat="1" ht="14.25" customHeight="1">
      <c r="A1055" s="185" t="s">
        <v>1909</v>
      </c>
      <c r="B1055" s="91" t="s">
        <v>75</v>
      </c>
      <c r="C1055" s="99">
        <v>0</v>
      </c>
      <c r="D1055" s="288"/>
    </row>
    <row r="1056" spans="1:4" s="283" customFormat="1" ht="14.25" customHeight="1">
      <c r="A1056" s="185" t="s">
        <v>1910</v>
      </c>
      <c r="B1056" s="91" t="s">
        <v>1911</v>
      </c>
      <c r="C1056" s="99">
        <v>0</v>
      </c>
      <c r="D1056" s="288"/>
    </row>
    <row r="1057" spans="1:4" s="283" customFormat="1" ht="14.25" customHeight="1">
      <c r="A1057" s="185" t="s">
        <v>1912</v>
      </c>
      <c r="B1057" s="91" t="s">
        <v>89</v>
      </c>
      <c r="C1057" s="99">
        <v>39</v>
      </c>
      <c r="D1057" s="288"/>
    </row>
    <row r="1058" spans="1:4" s="283" customFormat="1" ht="14.25" customHeight="1">
      <c r="A1058" s="185" t="s">
        <v>1913</v>
      </c>
      <c r="B1058" s="91" t="s">
        <v>1914</v>
      </c>
      <c r="C1058" s="99">
        <v>0</v>
      </c>
      <c r="D1058" s="288"/>
    </row>
    <row r="1059" spans="1:4" s="283" customFormat="1" ht="14.25" customHeight="1">
      <c r="A1059" s="185" t="s">
        <v>1915</v>
      </c>
      <c r="B1059" s="91" t="s">
        <v>1916</v>
      </c>
      <c r="C1059" s="99">
        <v>0</v>
      </c>
      <c r="D1059" s="288"/>
    </row>
    <row r="1060" spans="1:4" s="283" customFormat="1" ht="14.25" customHeight="1">
      <c r="A1060" s="185" t="s">
        <v>1917</v>
      </c>
      <c r="B1060" s="91" t="s">
        <v>1918</v>
      </c>
      <c r="C1060" s="99">
        <v>0</v>
      </c>
      <c r="D1060" s="288"/>
    </row>
    <row r="1061" spans="1:4" s="283" customFormat="1" ht="14.25" customHeight="1">
      <c r="A1061" s="185" t="s">
        <v>1919</v>
      </c>
      <c r="B1061" s="91" t="s">
        <v>1920</v>
      </c>
      <c r="C1061" s="99">
        <v>0</v>
      </c>
      <c r="D1061" s="288"/>
    </row>
    <row r="1062" spans="1:4" s="283" customFormat="1" ht="14.25" customHeight="1">
      <c r="A1062" s="185" t="s">
        <v>1921</v>
      </c>
      <c r="B1062" s="91" t="s">
        <v>1922</v>
      </c>
      <c r="C1062" s="99">
        <v>0</v>
      </c>
      <c r="D1062" s="288"/>
    </row>
    <row r="1063" spans="1:4" s="283" customFormat="1" ht="14.25" customHeight="1">
      <c r="A1063" s="185" t="s">
        <v>1923</v>
      </c>
      <c r="B1063" s="91" t="s">
        <v>1924</v>
      </c>
      <c r="C1063" s="99">
        <v>0</v>
      </c>
      <c r="D1063" s="288"/>
    </row>
    <row r="1064" spans="1:4" s="283" customFormat="1" ht="14.25" customHeight="1">
      <c r="A1064" s="185" t="s">
        <v>1925</v>
      </c>
      <c r="B1064" s="91" t="s">
        <v>1926</v>
      </c>
      <c r="C1064" s="99">
        <v>0</v>
      </c>
      <c r="D1064" s="288"/>
    </row>
    <row r="1065" spans="1:4" s="283" customFormat="1" ht="14.25" customHeight="1">
      <c r="A1065" s="185" t="s">
        <v>1927</v>
      </c>
      <c r="B1065" s="91" t="s">
        <v>1928</v>
      </c>
      <c r="C1065" s="99">
        <v>0</v>
      </c>
      <c r="D1065" s="288"/>
    </row>
    <row r="1066" spans="1:4" s="283" customFormat="1" ht="14.25" customHeight="1">
      <c r="A1066" s="185" t="s">
        <v>1929</v>
      </c>
      <c r="B1066" s="91" t="s">
        <v>1930</v>
      </c>
      <c r="C1066" s="99">
        <v>0</v>
      </c>
      <c r="D1066" s="288"/>
    </row>
    <row r="1067" spans="1:4" s="283" customFormat="1" ht="14.25" customHeight="1">
      <c r="A1067" s="185" t="s">
        <v>1931</v>
      </c>
      <c r="B1067" s="91" t="s">
        <v>1932</v>
      </c>
      <c r="C1067" s="99">
        <v>0</v>
      </c>
      <c r="D1067" s="288"/>
    </row>
    <row r="1068" spans="1:4" s="283" customFormat="1" ht="14.25" customHeight="1">
      <c r="A1068" s="185" t="s">
        <v>1933</v>
      </c>
      <c r="B1068" s="91" t="s">
        <v>1934</v>
      </c>
      <c r="C1068" s="99">
        <v>0</v>
      </c>
      <c r="D1068" s="288"/>
    </row>
    <row r="1069" spans="1:4" s="283" customFormat="1" ht="14.25" customHeight="1">
      <c r="A1069" s="185" t="s">
        <v>1935</v>
      </c>
      <c r="B1069" s="91" t="s">
        <v>1936</v>
      </c>
      <c r="C1069" s="99">
        <v>158</v>
      </c>
      <c r="D1069" s="288"/>
    </row>
    <row r="1070" spans="1:4" s="283" customFormat="1" ht="14.25" customHeight="1">
      <c r="A1070" s="185" t="s">
        <v>1937</v>
      </c>
      <c r="B1070" s="91" t="s">
        <v>1938</v>
      </c>
      <c r="C1070" s="99">
        <v>0</v>
      </c>
      <c r="D1070" s="288"/>
    </row>
    <row r="1071" spans="1:4" s="283" customFormat="1" ht="14.25" customHeight="1">
      <c r="A1071" s="185" t="s">
        <v>1939</v>
      </c>
      <c r="B1071" s="91" t="s">
        <v>1940</v>
      </c>
      <c r="C1071" s="99">
        <v>0</v>
      </c>
      <c r="D1071" s="288"/>
    </row>
    <row r="1072" spans="1:4" s="283" customFormat="1" ht="14.25" customHeight="1">
      <c r="A1072" s="185" t="s">
        <v>1941</v>
      </c>
      <c r="B1072" s="91" t="s">
        <v>1942</v>
      </c>
      <c r="C1072" s="99">
        <v>0</v>
      </c>
      <c r="D1072" s="288"/>
    </row>
    <row r="1073" spans="1:4" s="283" customFormat="1" ht="14.25" customHeight="1">
      <c r="A1073" s="185" t="s">
        <v>1943</v>
      </c>
      <c r="B1073" s="91" t="s">
        <v>1944</v>
      </c>
      <c r="C1073" s="99">
        <v>0</v>
      </c>
      <c r="D1073" s="288"/>
    </row>
    <row r="1074" spans="1:4" s="283" customFormat="1" ht="14.25" customHeight="1">
      <c r="A1074" s="185" t="s">
        <v>1945</v>
      </c>
      <c r="B1074" s="91" t="s">
        <v>1946</v>
      </c>
      <c r="C1074" s="99">
        <v>158</v>
      </c>
      <c r="D1074" s="288"/>
    </row>
    <row r="1075" spans="1:4" s="283" customFormat="1" ht="14.25" customHeight="1">
      <c r="A1075" s="185" t="s">
        <v>1947</v>
      </c>
      <c r="B1075" s="91" t="s">
        <v>1948</v>
      </c>
      <c r="C1075" s="99">
        <v>0</v>
      </c>
      <c r="D1075" s="288"/>
    </row>
    <row r="1076" spans="1:4" s="283" customFormat="1" ht="14.25" customHeight="1">
      <c r="A1076" s="185" t="s">
        <v>1949</v>
      </c>
      <c r="B1076" s="91" t="s">
        <v>1950</v>
      </c>
      <c r="C1076" s="99">
        <v>0</v>
      </c>
      <c r="D1076" s="288"/>
    </row>
    <row r="1077" spans="1:4" s="283" customFormat="1" ht="14.25" customHeight="1">
      <c r="A1077" s="185" t="s">
        <v>1951</v>
      </c>
      <c r="B1077" s="91" t="s">
        <v>1952</v>
      </c>
      <c r="C1077" s="99">
        <v>0</v>
      </c>
      <c r="D1077" s="288"/>
    </row>
    <row r="1078" spans="1:4" s="283" customFormat="1" ht="14.25" customHeight="1">
      <c r="A1078" s="185" t="s">
        <v>1953</v>
      </c>
      <c r="B1078" s="91" t="s">
        <v>1954</v>
      </c>
      <c r="C1078" s="99">
        <v>68</v>
      </c>
      <c r="D1078" s="288"/>
    </row>
    <row r="1079" spans="1:4" s="283" customFormat="1" ht="14.25" customHeight="1">
      <c r="A1079" s="185" t="s">
        <v>1955</v>
      </c>
      <c r="B1079" s="91" t="s">
        <v>1956</v>
      </c>
      <c r="C1079" s="99">
        <v>0</v>
      </c>
      <c r="D1079" s="288"/>
    </row>
    <row r="1080" spans="1:4" s="283" customFormat="1" ht="14.25" customHeight="1">
      <c r="A1080" s="185" t="s">
        <v>1957</v>
      </c>
      <c r="B1080" s="91" t="s">
        <v>1958</v>
      </c>
      <c r="C1080" s="99">
        <v>68</v>
      </c>
      <c r="D1080" s="288"/>
    </row>
    <row r="1081" spans="1:4" s="283" customFormat="1" ht="14.25" customHeight="1">
      <c r="A1081" s="185" t="s">
        <v>1959</v>
      </c>
      <c r="B1081" s="91" t="s">
        <v>1960</v>
      </c>
      <c r="C1081" s="99">
        <v>0</v>
      </c>
      <c r="D1081" s="288"/>
    </row>
    <row r="1082" spans="1:4" s="283" customFormat="1" ht="14.25" customHeight="1">
      <c r="A1082" s="185" t="s">
        <v>1961</v>
      </c>
      <c r="B1082" s="91" t="s">
        <v>1962</v>
      </c>
      <c r="C1082" s="99">
        <v>0</v>
      </c>
      <c r="D1082" s="288"/>
    </row>
    <row r="1083" spans="1:4" s="283" customFormat="1" ht="14.25" customHeight="1">
      <c r="A1083" s="185" t="s">
        <v>1963</v>
      </c>
      <c r="B1083" s="91" t="s">
        <v>1964</v>
      </c>
      <c r="C1083" s="99">
        <v>0</v>
      </c>
      <c r="D1083" s="288"/>
    </row>
    <row r="1084" spans="1:4" s="283" customFormat="1" ht="14.25" customHeight="1">
      <c r="A1084" s="185" t="s">
        <v>1965</v>
      </c>
      <c r="B1084" s="91" t="s">
        <v>1966</v>
      </c>
      <c r="C1084" s="99">
        <v>0</v>
      </c>
      <c r="D1084" s="288"/>
    </row>
    <row r="1085" spans="1:4" s="283" customFormat="1" ht="14.25" customHeight="1">
      <c r="A1085" s="185" t="s">
        <v>1967</v>
      </c>
      <c r="B1085" s="91" t="s">
        <v>1968</v>
      </c>
      <c r="C1085" s="99">
        <v>0</v>
      </c>
      <c r="D1085" s="288"/>
    </row>
    <row r="1086" spans="1:4" s="283" customFormat="1" ht="14.25" customHeight="1">
      <c r="A1086" s="185" t="s">
        <v>1969</v>
      </c>
      <c r="B1086" s="91" t="s">
        <v>1970</v>
      </c>
      <c r="C1086" s="99">
        <v>0</v>
      </c>
      <c r="D1086" s="288"/>
    </row>
    <row r="1087" spans="1:4" s="283" customFormat="1" ht="14.25" customHeight="1">
      <c r="A1087" s="185" t="s">
        <v>1971</v>
      </c>
      <c r="B1087" s="91" t="s">
        <v>1972</v>
      </c>
      <c r="C1087" s="99">
        <v>0</v>
      </c>
      <c r="D1087" s="288"/>
    </row>
    <row r="1088" spans="1:4" s="283" customFormat="1" ht="14.25" customHeight="1">
      <c r="A1088" s="185" t="s">
        <v>1973</v>
      </c>
      <c r="B1088" s="91" t="s">
        <v>1974</v>
      </c>
      <c r="C1088" s="99">
        <v>0</v>
      </c>
      <c r="D1088" s="288"/>
    </row>
    <row r="1089" spans="1:4" s="283" customFormat="1" ht="14.25" customHeight="1">
      <c r="A1089" s="185" t="s">
        <v>1975</v>
      </c>
      <c r="B1089" s="91" t="s">
        <v>1976</v>
      </c>
      <c r="C1089" s="99">
        <v>0</v>
      </c>
      <c r="D1089" s="288"/>
    </row>
    <row r="1090" spans="1:4" s="283" customFormat="1" ht="14.25" customHeight="1">
      <c r="A1090" s="185" t="s">
        <v>1977</v>
      </c>
      <c r="B1090" s="91" t="s">
        <v>1978</v>
      </c>
      <c r="C1090" s="99">
        <v>0</v>
      </c>
      <c r="D1090" s="288"/>
    </row>
    <row r="1091" spans="1:4" s="283" customFormat="1" ht="14.25" customHeight="1">
      <c r="A1091" s="185" t="s">
        <v>1979</v>
      </c>
      <c r="B1091" s="91" t="s">
        <v>1980</v>
      </c>
      <c r="C1091" s="99">
        <v>84364</v>
      </c>
      <c r="D1091" s="288"/>
    </row>
    <row r="1092" spans="1:4" s="283" customFormat="1" ht="14.25" customHeight="1">
      <c r="A1092" s="185" t="s">
        <v>1981</v>
      </c>
      <c r="B1092" s="91" t="s">
        <v>1982</v>
      </c>
      <c r="C1092" s="99">
        <v>83409</v>
      </c>
      <c r="D1092" s="288"/>
    </row>
    <row r="1093" spans="1:4" s="283" customFormat="1" ht="14.25" customHeight="1">
      <c r="A1093" s="185" t="s">
        <v>1983</v>
      </c>
      <c r="B1093" s="91" t="s">
        <v>71</v>
      </c>
      <c r="C1093" s="99">
        <v>8104</v>
      </c>
      <c r="D1093" s="288"/>
    </row>
    <row r="1094" spans="1:4" s="283" customFormat="1" ht="14.25" customHeight="1">
      <c r="A1094" s="185" t="s">
        <v>1984</v>
      </c>
      <c r="B1094" s="91" t="s">
        <v>73</v>
      </c>
      <c r="C1094" s="99">
        <v>530</v>
      </c>
      <c r="D1094" s="288"/>
    </row>
    <row r="1095" spans="1:4" s="283" customFormat="1" ht="14.25" customHeight="1">
      <c r="A1095" s="185" t="s">
        <v>1985</v>
      </c>
      <c r="B1095" s="91" t="s">
        <v>75</v>
      </c>
      <c r="C1095" s="99">
        <v>0</v>
      </c>
      <c r="D1095" s="288"/>
    </row>
    <row r="1096" spans="1:4" s="283" customFormat="1" ht="14.25" customHeight="1">
      <c r="A1096" s="185" t="s">
        <v>1986</v>
      </c>
      <c r="B1096" s="91" t="s">
        <v>1987</v>
      </c>
      <c r="C1096" s="99">
        <v>762</v>
      </c>
      <c r="D1096" s="288"/>
    </row>
    <row r="1097" spans="1:4" s="283" customFormat="1" ht="14.25" customHeight="1">
      <c r="A1097" s="185" t="s">
        <v>1988</v>
      </c>
      <c r="B1097" s="91" t="s">
        <v>1989</v>
      </c>
      <c r="C1097" s="99">
        <v>52203</v>
      </c>
      <c r="D1097" s="288"/>
    </row>
    <row r="1098" spans="1:4" s="283" customFormat="1" ht="14.25" customHeight="1">
      <c r="A1098" s="185" t="s">
        <v>1990</v>
      </c>
      <c r="B1098" s="91" t="s">
        <v>1991</v>
      </c>
      <c r="C1098" s="99">
        <v>0</v>
      </c>
      <c r="D1098" s="288"/>
    </row>
    <row r="1099" spans="1:4" s="283" customFormat="1" ht="14.25" customHeight="1">
      <c r="A1099" s="185" t="s">
        <v>1992</v>
      </c>
      <c r="B1099" s="91" t="s">
        <v>1993</v>
      </c>
      <c r="C1099" s="99">
        <v>190</v>
      </c>
      <c r="D1099" s="288"/>
    </row>
    <row r="1100" spans="1:4" s="283" customFormat="1" ht="14.25" customHeight="1">
      <c r="A1100" s="185" t="s">
        <v>1994</v>
      </c>
      <c r="B1100" s="91" t="s">
        <v>1995</v>
      </c>
      <c r="C1100" s="99">
        <v>235</v>
      </c>
      <c r="D1100" s="288"/>
    </row>
    <row r="1101" spans="1:4" s="283" customFormat="1" ht="14.25" customHeight="1">
      <c r="A1101" s="185" t="s">
        <v>1996</v>
      </c>
      <c r="B1101" s="91" t="s">
        <v>1997</v>
      </c>
      <c r="C1101" s="99">
        <v>284</v>
      </c>
      <c r="D1101" s="288"/>
    </row>
    <row r="1102" spans="1:4" s="283" customFormat="1" ht="14.25" customHeight="1">
      <c r="A1102" s="185" t="s">
        <v>1998</v>
      </c>
      <c r="B1102" s="91" t="s">
        <v>1999</v>
      </c>
      <c r="C1102" s="99">
        <v>45</v>
      </c>
      <c r="D1102" s="288"/>
    </row>
    <row r="1103" spans="1:4" s="283" customFormat="1" ht="14.25" customHeight="1">
      <c r="A1103" s="185" t="s">
        <v>2000</v>
      </c>
      <c r="B1103" s="91" t="s">
        <v>2001</v>
      </c>
      <c r="C1103" s="99">
        <v>7110</v>
      </c>
      <c r="D1103" s="288"/>
    </row>
    <row r="1104" spans="1:4" s="283" customFormat="1" ht="14.25" customHeight="1">
      <c r="A1104" s="185" t="s">
        <v>2002</v>
      </c>
      <c r="B1104" s="91" t="s">
        <v>2003</v>
      </c>
      <c r="C1104" s="99">
        <v>0</v>
      </c>
      <c r="D1104" s="288"/>
    </row>
    <row r="1105" spans="1:4" s="283" customFormat="1" ht="14.25" customHeight="1">
      <c r="A1105" s="185" t="s">
        <v>2004</v>
      </c>
      <c r="B1105" s="91" t="s">
        <v>2005</v>
      </c>
      <c r="C1105" s="99">
        <v>0</v>
      </c>
      <c r="D1105" s="288"/>
    </row>
    <row r="1106" spans="1:4" s="283" customFormat="1" ht="14.25" customHeight="1">
      <c r="A1106" s="185" t="s">
        <v>2006</v>
      </c>
      <c r="B1106" s="91" t="s">
        <v>2007</v>
      </c>
      <c r="C1106" s="99">
        <v>0</v>
      </c>
      <c r="D1106" s="288"/>
    </row>
    <row r="1107" spans="1:4" s="283" customFormat="1" ht="14.25" customHeight="1">
      <c r="A1107" s="185" t="s">
        <v>2008</v>
      </c>
      <c r="B1107" s="91" t="s">
        <v>2009</v>
      </c>
      <c r="C1107" s="99">
        <v>0</v>
      </c>
      <c r="D1107" s="288"/>
    </row>
    <row r="1108" spans="1:4" s="283" customFormat="1" ht="14.25" customHeight="1">
      <c r="A1108" s="185" t="s">
        <v>2010</v>
      </c>
      <c r="B1108" s="91" t="s">
        <v>2011</v>
      </c>
      <c r="C1108" s="99">
        <v>0</v>
      </c>
      <c r="D1108" s="288"/>
    </row>
    <row r="1109" spans="1:4" s="283" customFormat="1" ht="14.25" customHeight="1">
      <c r="A1109" s="185" t="s">
        <v>2012</v>
      </c>
      <c r="B1109" s="91" t="s">
        <v>2013</v>
      </c>
      <c r="C1109" s="99">
        <v>0</v>
      </c>
      <c r="D1109" s="288"/>
    </row>
    <row r="1110" spans="1:4" s="283" customFormat="1" ht="14.25" customHeight="1">
      <c r="A1110" s="185" t="s">
        <v>2014</v>
      </c>
      <c r="B1110" s="91" t="s">
        <v>2015</v>
      </c>
      <c r="C1110" s="99">
        <v>0</v>
      </c>
      <c r="D1110" s="288"/>
    </row>
    <row r="1111" spans="1:4" s="283" customFormat="1" ht="14.25" customHeight="1">
      <c r="A1111" s="185" t="s">
        <v>2016</v>
      </c>
      <c r="B1111" s="91" t="s">
        <v>2017</v>
      </c>
      <c r="C1111" s="99">
        <v>0</v>
      </c>
      <c r="D1111" s="288"/>
    </row>
    <row r="1112" spans="1:4" s="283" customFormat="1" ht="14.25" customHeight="1">
      <c r="A1112" s="185" t="s">
        <v>2018</v>
      </c>
      <c r="B1112" s="91" t="s">
        <v>2019</v>
      </c>
      <c r="C1112" s="99">
        <v>0</v>
      </c>
      <c r="D1112" s="288"/>
    </row>
    <row r="1113" spans="1:4" s="283" customFormat="1" ht="14.25" customHeight="1">
      <c r="A1113" s="185" t="s">
        <v>2020</v>
      </c>
      <c r="B1113" s="91" t="s">
        <v>2021</v>
      </c>
      <c r="C1113" s="99">
        <v>0</v>
      </c>
      <c r="D1113" s="288"/>
    </row>
    <row r="1114" spans="1:4" s="283" customFormat="1" ht="14.25" customHeight="1">
      <c r="A1114" s="185" t="s">
        <v>2022</v>
      </c>
      <c r="B1114" s="91" t="s">
        <v>2023</v>
      </c>
      <c r="C1114" s="99">
        <v>0</v>
      </c>
      <c r="D1114" s="288"/>
    </row>
    <row r="1115" spans="1:4" s="283" customFormat="1" ht="14.25" customHeight="1">
      <c r="A1115" s="185" t="s">
        <v>2024</v>
      </c>
      <c r="B1115" s="91" t="s">
        <v>2025</v>
      </c>
      <c r="C1115" s="99">
        <v>0</v>
      </c>
      <c r="D1115" s="288"/>
    </row>
    <row r="1116" spans="1:4" s="283" customFormat="1" ht="14.25" customHeight="1">
      <c r="A1116" s="185" t="s">
        <v>2026</v>
      </c>
      <c r="B1116" s="91" t="s">
        <v>2027</v>
      </c>
      <c r="C1116" s="99">
        <v>11</v>
      </c>
      <c r="D1116" s="288"/>
    </row>
    <row r="1117" spans="1:4" s="283" customFormat="1" ht="14.25" customHeight="1">
      <c r="A1117" s="185" t="s">
        <v>2028</v>
      </c>
      <c r="B1117" s="91" t="s">
        <v>89</v>
      </c>
      <c r="C1117" s="99">
        <v>5363</v>
      </c>
      <c r="D1117" s="288"/>
    </row>
    <row r="1118" spans="1:4" s="283" customFormat="1" ht="14.25" customHeight="1">
      <c r="A1118" s="185" t="s">
        <v>2029</v>
      </c>
      <c r="B1118" s="91" t="s">
        <v>2030</v>
      </c>
      <c r="C1118" s="99">
        <v>8572</v>
      </c>
      <c r="D1118" s="288"/>
    </row>
    <row r="1119" spans="1:4" s="283" customFormat="1" ht="14.25" customHeight="1">
      <c r="A1119" s="185" t="s">
        <v>2031</v>
      </c>
      <c r="B1119" s="91" t="s">
        <v>2032</v>
      </c>
      <c r="C1119" s="99">
        <v>688</v>
      </c>
      <c r="D1119" s="288"/>
    </row>
    <row r="1120" spans="1:4" s="283" customFormat="1" ht="14.25" customHeight="1">
      <c r="A1120" s="185" t="s">
        <v>2033</v>
      </c>
      <c r="B1120" s="91" t="s">
        <v>71</v>
      </c>
      <c r="C1120" s="99">
        <v>139</v>
      </c>
      <c r="D1120" s="288"/>
    </row>
    <row r="1121" spans="1:4" s="283" customFormat="1" ht="14.25" customHeight="1">
      <c r="A1121" s="185" t="s">
        <v>2034</v>
      </c>
      <c r="B1121" s="91" t="s">
        <v>73</v>
      </c>
      <c r="C1121" s="99">
        <v>4</v>
      </c>
      <c r="D1121" s="288"/>
    </row>
    <row r="1122" spans="1:4" s="283" customFormat="1" ht="14.25" customHeight="1">
      <c r="A1122" s="185" t="s">
        <v>2035</v>
      </c>
      <c r="B1122" s="91" t="s">
        <v>75</v>
      </c>
      <c r="C1122" s="99">
        <v>0</v>
      </c>
      <c r="D1122" s="288"/>
    </row>
    <row r="1123" spans="1:4" s="283" customFormat="1" ht="14.25" customHeight="1">
      <c r="A1123" s="185" t="s">
        <v>2036</v>
      </c>
      <c r="B1123" s="91" t="s">
        <v>2037</v>
      </c>
      <c r="C1123" s="99">
        <v>314</v>
      </c>
      <c r="D1123" s="288"/>
    </row>
    <row r="1124" spans="1:4" s="283" customFormat="1" ht="14.25" customHeight="1">
      <c r="A1124" s="185" t="s">
        <v>2038</v>
      </c>
      <c r="B1124" s="91" t="s">
        <v>2039</v>
      </c>
      <c r="C1124" s="99">
        <v>0</v>
      </c>
      <c r="D1124" s="288"/>
    </row>
    <row r="1125" spans="1:4" s="283" customFormat="1" ht="14.25" customHeight="1">
      <c r="A1125" s="185" t="s">
        <v>2040</v>
      </c>
      <c r="B1125" s="91" t="s">
        <v>2041</v>
      </c>
      <c r="C1125" s="99">
        <v>0</v>
      </c>
      <c r="D1125" s="288"/>
    </row>
    <row r="1126" spans="1:4" s="283" customFormat="1" ht="14.25" customHeight="1">
      <c r="A1126" s="185" t="s">
        <v>2042</v>
      </c>
      <c r="B1126" s="91" t="s">
        <v>2043</v>
      </c>
      <c r="C1126" s="99">
        <v>0</v>
      </c>
      <c r="D1126" s="288"/>
    </row>
    <row r="1127" spans="1:4" s="283" customFormat="1" ht="14.25" customHeight="1">
      <c r="A1127" s="185" t="s">
        <v>2044</v>
      </c>
      <c r="B1127" s="91" t="s">
        <v>2045</v>
      </c>
      <c r="C1127" s="99">
        <v>74</v>
      </c>
      <c r="D1127" s="288"/>
    </row>
    <row r="1128" spans="1:4" s="283" customFormat="1" ht="14.25" customHeight="1">
      <c r="A1128" s="185" t="s">
        <v>2046</v>
      </c>
      <c r="B1128" s="91" t="s">
        <v>2047</v>
      </c>
      <c r="C1128" s="99">
        <v>0</v>
      </c>
      <c r="D1128" s="288"/>
    </row>
    <row r="1129" spans="1:4" s="283" customFormat="1" ht="14.25" customHeight="1">
      <c r="A1129" s="185" t="s">
        <v>2048</v>
      </c>
      <c r="B1129" s="91" t="s">
        <v>2049</v>
      </c>
      <c r="C1129" s="99">
        <v>0</v>
      </c>
      <c r="D1129" s="288"/>
    </row>
    <row r="1130" spans="1:4" s="283" customFormat="1" ht="14.25" customHeight="1">
      <c r="A1130" s="185" t="s">
        <v>2050</v>
      </c>
      <c r="B1130" s="91" t="s">
        <v>2051</v>
      </c>
      <c r="C1130" s="99">
        <v>0</v>
      </c>
      <c r="D1130" s="288"/>
    </row>
    <row r="1131" spans="1:4" s="283" customFormat="1" ht="14.25" customHeight="1">
      <c r="A1131" s="185" t="s">
        <v>2052</v>
      </c>
      <c r="B1131" s="91" t="s">
        <v>2053</v>
      </c>
      <c r="C1131" s="99">
        <v>0</v>
      </c>
      <c r="D1131" s="288"/>
    </row>
    <row r="1132" spans="1:4" s="283" customFormat="1" ht="14.25" customHeight="1">
      <c r="A1132" s="185" t="s">
        <v>2054</v>
      </c>
      <c r="B1132" s="91" t="s">
        <v>2055</v>
      </c>
      <c r="C1132" s="99">
        <v>0</v>
      </c>
      <c r="D1132" s="288"/>
    </row>
    <row r="1133" spans="1:4" s="283" customFormat="1" ht="14.25" customHeight="1">
      <c r="A1133" s="185" t="s">
        <v>2056</v>
      </c>
      <c r="B1133" s="91" t="s">
        <v>2057</v>
      </c>
      <c r="C1133" s="99">
        <v>157</v>
      </c>
      <c r="D1133" s="288"/>
    </row>
    <row r="1134" spans="1:4" s="283" customFormat="1" ht="14.25" customHeight="1">
      <c r="A1134" s="185" t="s">
        <v>2058</v>
      </c>
      <c r="B1134" s="91" t="s">
        <v>2059</v>
      </c>
      <c r="C1134" s="99">
        <v>267</v>
      </c>
      <c r="D1134" s="288"/>
    </row>
    <row r="1135" spans="1:4" s="283" customFormat="1" ht="14.25" customHeight="1">
      <c r="A1135" s="185" t="s">
        <v>2060</v>
      </c>
      <c r="B1135" s="91" t="s">
        <v>2061</v>
      </c>
      <c r="C1135" s="99">
        <v>133560</v>
      </c>
      <c r="D1135" s="288"/>
    </row>
    <row r="1136" spans="1:4" s="283" customFormat="1" ht="14.25" customHeight="1">
      <c r="A1136" s="185" t="s">
        <v>2062</v>
      </c>
      <c r="B1136" s="91" t="s">
        <v>2063</v>
      </c>
      <c r="C1136" s="99">
        <v>84151</v>
      </c>
      <c r="D1136" s="288"/>
    </row>
    <row r="1137" spans="1:4" s="283" customFormat="1" ht="14.25" customHeight="1">
      <c r="A1137" s="185" t="s">
        <v>2064</v>
      </c>
      <c r="B1137" s="91" t="s">
        <v>2065</v>
      </c>
      <c r="C1137" s="99">
        <v>50</v>
      </c>
      <c r="D1137" s="288"/>
    </row>
    <row r="1138" spans="1:4" s="283" customFormat="1" ht="14.25" customHeight="1">
      <c r="A1138" s="185" t="s">
        <v>2066</v>
      </c>
      <c r="B1138" s="91" t="s">
        <v>2067</v>
      </c>
      <c r="C1138" s="99">
        <v>9533</v>
      </c>
      <c r="D1138" s="288"/>
    </row>
    <row r="1139" spans="1:4" s="283" customFormat="1" ht="14.25" customHeight="1">
      <c r="A1139" s="185" t="s">
        <v>2068</v>
      </c>
      <c r="B1139" s="91" t="s">
        <v>2069</v>
      </c>
      <c r="C1139" s="99">
        <v>40425</v>
      </c>
      <c r="D1139" s="288"/>
    </row>
    <row r="1140" spans="1:4" s="283" customFormat="1" ht="14.25" customHeight="1">
      <c r="A1140" s="185" t="s">
        <v>2070</v>
      </c>
      <c r="B1140" s="91" t="s">
        <v>2071</v>
      </c>
      <c r="C1140" s="99">
        <v>0</v>
      </c>
      <c r="D1140" s="288"/>
    </row>
    <row r="1141" spans="1:4" s="283" customFormat="1" ht="14.25" customHeight="1">
      <c r="A1141" s="185" t="s">
        <v>2072</v>
      </c>
      <c r="B1141" s="91" t="s">
        <v>2073</v>
      </c>
      <c r="C1141" s="99">
        <v>6994</v>
      </c>
      <c r="D1141" s="288"/>
    </row>
    <row r="1142" spans="1:4" s="283" customFormat="1" ht="14.25" customHeight="1">
      <c r="A1142" s="185" t="s">
        <v>2074</v>
      </c>
      <c r="B1142" s="91" t="s">
        <v>2075</v>
      </c>
      <c r="C1142" s="99">
        <v>1523</v>
      </c>
      <c r="D1142" s="288"/>
    </row>
    <row r="1143" spans="1:4" s="283" customFormat="1" ht="14.25" customHeight="1">
      <c r="A1143" s="185" t="s">
        <v>2076</v>
      </c>
      <c r="B1143" s="91" t="s">
        <v>2077</v>
      </c>
      <c r="C1143" s="99">
        <v>3232</v>
      </c>
      <c r="D1143" s="288"/>
    </row>
    <row r="1144" spans="1:4" s="283" customFormat="1" ht="14.25" customHeight="1">
      <c r="A1144" s="185" t="s">
        <v>2078</v>
      </c>
      <c r="B1144" s="91" t="s">
        <v>2079</v>
      </c>
      <c r="C1144" s="99">
        <v>9591</v>
      </c>
      <c r="D1144" s="288"/>
    </row>
    <row r="1145" spans="1:4" s="283" customFormat="1" ht="14.25" customHeight="1">
      <c r="A1145" s="185" t="s">
        <v>2080</v>
      </c>
      <c r="B1145" s="91" t="s">
        <v>2081</v>
      </c>
      <c r="C1145" s="99">
        <v>0</v>
      </c>
      <c r="D1145" s="288"/>
    </row>
    <row r="1146" spans="1:4" s="283" customFormat="1" ht="14.25" customHeight="1">
      <c r="A1146" s="185" t="s">
        <v>2082</v>
      </c>
      <c r="B1146" s="91" t="s">
        <v>2083</v>
      </c>
      <c r="C1146" s="99">
        <v>12803</v>
      </c>
      <c r="D1146" s="288"/>
    </row>
    <row r="1147" spans="1:4" s="283" customFormat="1" ht="14.25" customHeight="1">
      <c r="A1147" s="185" t="s">
        <v>2084</v>
      </c>
      <c r="B1147" s="91" t="s">
        <v>2085</v>
      </c>
      <c r="C1147" s="99">
        <v>47876</v>
      </c>
      <c r="D1147" s="288"/>
    </row>
    <row r="1148" spans="1:4" s="283" customFormat="1" ht="14.25" customHeight="1">
      <c r="A1148" s="185" t="s">
        <v>2086</v>
      </c>
      <c r="B1148" s="91" t="s">
        <v>2087</v>
      </c>
      <c r="C1148" s="99">
        <v>47876</v>
      </c>
      <c r="D1148" s="288"/>
    </row>
    <row r="1149" spans="1:4" s="283" customFormat="1" ht="14.25" customHeight="1">
      <c r="A1149" s="185" t="s">
        <v>2088</v>
      </c>
      <c r="B1149" s="91" t="s">
        <v>2089</v>
      </c>
      <c r="C1149" s="99">
        <v>0</v>
      </c>
      <c r="D1149" s="288"/>
    </row>
    <row r="1150" spans="1:4" s="283" customFormat="1" ht="14.25" customHeight="1">
      <c r="A1150" s="185" t="s">
        <v>2090</v>
      </c>
      <c r="B1150" s="91" t="s">
        <v>2091</v>
      </c>
      <c r="C1150" s="99">
        <v>0</v>
      </c>
      <c r="D1150" s="288"/>
    </row>
    <row r="1151" spans="1:4" s="283" customFormat="1" ht="14.25" customHeight="1">
      <c r="A1151" s="185" t="s">
        <v>2092</v>
      </c>
      <c r="B1151" s="91" t="s">
        <v>2093</v>
      </c>
      <c r="C1151" s="99">
        <v>1533</v>
      </c>
      <c r="D1151" s="288"/>
    </row>
    <row r="1152" spans="1:4" s="283" customFormat="1" ht="14.25" customHeight="1">
      <c r="A1152" s="185" t="s">
        <v>2094</v>
      </c>
      <c r="B1152" s="91" t="s">
        <v>2095</v>
      </c>
      <c r="C1152" s="99">
        <v>0</v>
      </c>
      <c r="D1152" s="288"/>
    </row>
    <row r="1153" spans="1:4" s="283" customFormat="1" ht="14.25" customHeight="1">
      <c r="A1153" s="185" t="s">
        <v>2096</v>
      </c>
      <c r="B1153" s="91" t="s">
        <v>2097</v>
      </c>
      <c r="C1153" s="99">
        <v>1090</v>
      </c>
      <c r="D1153" s="288"/>
    </row>
    <row r="1154" spans="1:4" s="283" customFormat="1" ht="14.25" customHeight="1">
      <c r="A1154" s="185" t="s">
        <v>2098</v>
      </c>
      <c r="B1154" s="91" t="s">
        <v>2099</v>
      </c>
      <c r="C1154" s="99">
        <v>443</v>
      </c>
      <c r="D1154" s="288"/>
    </row>
    <row r="1155" spans="1:4" s="283" customFormat="1" ht="14.25" customHeight="1">
      <c r="A1155" s="185" t="s">
        <v>2100</v>
      </c>
      <c r="B1155" s="91" t="s">
        <v>2101</v>
      </c>
      <c r="C1155" s="99">
        <v>11876</v>
      </c>
      <c r="D1155" s="288"/>
    </row>
    <row r="1156" spans="1:4" s="283" customFormat="1" ht="14.25" customHeight="1">
      <c r="A1156" s="185" t="s">
        <v>2102</v>
      </c>
      <c r="B1156" s="91" t="s">
        <v>2103</v>
      </c>
      <c r="C1156" s="99">
        <v>9591</v>
      </c>
      <c r="D1156" s="288"/>
    </row>
    <row r="1157" spans="1:4" s="283" customFormat="1" ht="14.25" customHeight="1">
      <c r="A1157" s="185" t="s">
        <v>2104</v>
      </c>
      <c r="B1157" s="91" t="s">
        <v>71</v>
      </c>
      <c r="C1157" s="99">
        <v>1426</v>
      </c>
      <c r="D1157" s="288"/>
    </row>
    <row r="1158" spans="1:4" s="283" customFormat="1" ht="14.25" customHeight="1">
      <c r="A1158" s="185" t="s">
        <v>2105</v>
      </c>
      <c r="B1158" s="91" t="s">
        <v>73</v>
      </c>
      <c r="C1158" s="99">
        <v>234</v>
      </c>
      <c r="D1158" s="288"/>
    </row>
    <row r="1159" spans="1:4" s="283" customFormat="1" ht="14.25" customHeight="1">
      <c r="A1159" s="185" t="s">
        <v>2106</v>
      </c>
      <c r="B1159" s="91" t="s">
        <v>75</v>
      </c>
      <c r="C1159" s="99">
        <v>0</v>
      </c>
      <c r="D1159" s="288"/>
    </row>
    <row r="1160" spans="1:4" s="283" customFormat="1" ht="14.25" customHeight="1">
      <c r="A1160" s="185" t="s">
        <v>2107</v>
      </c>
      <c r="B1160" s="91" t="s">
        <v>2108</v>
      </c>
      <c r="C1160" s="99">
        <v>0</v>
      </c>
      <c r="D1160" s="288"/>
    </row>
    <row r="1161" spans="1:4" s="283" customFormat="1" ht="14.25" customHeight="1">
      <c r="A1161" s="185" t="s">
        <v>2109</v>
      </c>
      <c r="B1161" s="91" t="s">
        <v>2110</v>
      </c>
      <c r="C1161" s="99">
        <v>0</v>
      </c>
      <c r="D1161" s="288"/>
    </row>
    <row r="1162" spans="1:4" s="283" customFormat="1" ht="14.25" customHeight="1">
      <c r="A1162" s="185" t="s">
        <v>2111</v>
      </c>
      <c r="B1162" s="91" t="s">
        <v>2112</v>
      </c>
      <c r="C1162" s="99">
        <v>0</v>
      </c>
      <c r="D1162" s="288"/>
    </row>
    <row r="1163" spans="1:4" s="283" customFormat="1" ht="14.25" customHeight="1">
      <c r="A1163" s="185" t="s">
        <v>2113</v>
      </c>
      <c r="B1163" s="91" t="s">
        <v>2114</v>
      </c>
      <c r="C1163" s="99">
        <v>0</v>
      </c>
      <c r="D1163" s="288"/>
    </row>
    <row r="1164" spans="1:4" s="283" customFormat="1" ht="14.25" customHeight="1">
      <c r="A1164" s="185" t="s">
        <v>2115</v>
      </c>
      <c r="B1164" s="91" t="s">
        <v>2116</v>
      </c>
      <c r="C1164" s="99">
        <v>1121</v>
      </c>
      <c r="D1164" s="288"/>
    </row>
    <row r="1165" spans="1:4" s="283" customFormat="1" ht="14.25" customHeight="1">
      <c r="A1165" s="185" t="s">
        <v>2117</v>
      </c>
      <c r="B1165" s="91" t="s">
        <v>2118</v>
      </c>
      <c r="C1165" s="99">
        <v>0</v>
      </c>
      <c r="D1165" s="288"/>
    </row>
    <row r="1166" spans="1:4" s="283" customFormat="1" ht="14.25" customHeight="1">
      <c r="A1166" s="185" t="s">
        <v>2119</v>
      </c>
      <c r="B1166" s="91" t="s">
        <v>2120</v>
      </c>
      <c r="C1166" s="99">
        <v>0</v>
      </c>
      <c r="D1166" s="288"/>
    </row>
    <row r="1167" spans="1:4" s="283" customFormat="1" ht="14.25" customHeight="1">
      <c r="A1167" s="185" t="s">
        <v>2121</v>
      </c>
      <c r="B1167" s="91" t="s">
        <v>2122</v>
      </c>
      <c r="C1167" s="99">
        <v>1617</v>
      </c>
      <c r="D1167" s="288"/>
    </row>
    <row r="1168" spans="1:4" s="283" customFormat="1" ht="14.25" customHeight="1">
      <c r="A1168" s="185" t="s">
        <v>2123</v>
      </c>
      <c r="B1168" s="91" t="s">
        <v>2124</v>
      </c>
      <c r="C1168" s="99">
        <v>0</v>
      </c>
      <c r="D1168" s="288"/>
    </row>
    <row r="1169" spans="1:4" s="283" customFormat="1" ht="14.25" customHeight="1">
      <c r="A1169" s="185" t="s">
        <v>2125</v>
      </c>
      <c r="B1169" s="91" t="s">
        <v>2126</v>
      </c>
      <c r="C1169" s="99">
        <v>644</v>
      </c>
      <c r="D1169" s="288"/>
    </row>
    <row r="1170" spans="1:4" s="283" customFormat="1" ht="14.25" customHeight="1">
      <c r="A1170" s="185" t="s">
        <v>2127</v>
      </c>
      <c r="B1170" s="91" t="s">
        <v>2128</v>
      </c>
      <c r="C1170" s="99">
        <v>85</v>
      </c>
      <c r="D1170" s="288"/>
    </row>
    <row r="1171" spans="1:4" s="283" customFormat="1" ht="14.25" customHeight="1">
      <c r="A1171" s="185" t="s">
        <v>2129</v>
      </c>
      <c r="B1171" s="91" t="s">
        <v>2130</v>
      </c>
      <c r="C1171" s="99">
        <v>0</v>
      </c>
      <c r="D1171" s="288"/>
    </row>
    <row r="1172" spans="1:4" s="283" customFormat="1" ht="14.25" customHeight="1">
      <c r="A1172" s="185" t="s">
        <v>2131</v>
      </c>
      <c r="B1172" s="91" t="s">
        <v>89</v>
      </c>
      <c r="C1172" s="99">
        <v>1236</v>
      </c>
      <c r="D1172" s="288"/>
    </row>
    <row r="1173" spans="1:4" s="283" customFormat="1" ht="14.25" customHeight="1">
      <c r="A1173" s="185" t="s">
        <v>2132</v>
      </c>
      <c r="B1173" s="91" t="s">
        <v>2133</v>
      </c>
      <c r="C1173" s="99">
        <v>3228</v>
      </c>
      <c r="D1173" s="288"/>
    </row>
    <row r="1174" spans="1:4" s="283" customFormat="1" ht="14.25" customHeight="1">
      <c r="A1174" s="185" t="s">
        <v>2134</v>
      </c>
      <c r="B1174" s="91" t="s">
        <v>2135</v>
      </c>
      <c r="C1174" s="99">
        <v>0</v>
      </c>
      <c r="D1174" s="288"/>
    </row>
    <row r="1175" spans="1:4" s="283" customFormat="1" ht="14.25" customHeight="1">
      <c r="A1175" s="185" t="s">
        <v>2136</v>
      </c>
      <c r="B1175" s="91" t="s">
        <v>2137</v>
      </c>
      <c r="C1175" s="99">
        <v>0</v>
      </c>
      <c r="D1175" s="288"/>
    </row>
    <row r="1176" spans="1:4" s="283" customFormat="1" ht="14.25" customHeight="1">
      <c r="A1176" s="185" t="s">
        <v>2138</v>
      </c>
      <c r="B1176" s="91" t="s">
        <v>2139</v>
      </c>
      <c r="C1176" s="99">
        <v>0</v>
      </c>
      <c r="D1176" s="288"/>
    </row>
    <row r="1177" spans="1:4" s="283" customFormat="1" ht="14.25" customHeight="1">
      <c r="A1177" s="185" t="s">
        <v>2140</v>
      </c>
      <c r="B1177" s="91" t="s">
        <v>2141</v>
      </c>
      <c r="C1177" s="99">
        <v>0</v>
      </c>
      <c r="D1177" s="288"/>
    </row>
    <row r="1178" spans="1:4" s="283" customFormat="1" ht="14.25" customHeight="1">
      <c r="A1178" s="185" t="s">
        <v>2142</v>
      </c>
      <c r="B1178" s="91" t="s">
        <v>2143</v>
      </c>
      <c r="C1178" s="99">
        <v>0</v>
      </c>
      <c r="D1178" s="288"/>
    </row>
    <row r="1179" spans="1:4" s="283" customFormat="1" ht="14.25" customHeight="1">
      <c r="A1179" s="185" t="s">
        <v>2144</v>
      </c>
      <c r="B1179" s="91" t="s">
        <v>2145</v>
      </c>
      <c r="C1179" s="99">
        <v>0</v>
      </c>
      <c r="D1179" s="288"/>
    </row>
    <row r="1180" spans="1:4" s="283" customFormat="1" ht="14.25" customHeight="1">
      <c r="A1180" s="185" t="s">
        <v>2146</v>
      </c>
      <c r="B1180" s="91" t="s">
        <v>2147</v>
      </c>
      <c r="C1180" s="99">
        <v>143</v>
      </c>
      <c r="D1180" s="288"/>
    </row>
    <row r="1181" spans="1:4" s="283" customFormat="1" ht="14.25" customHeight="1">
      <c r="A1181" s="185" t="s">
        <v>2148</v>
      </c>
      <c r="B1181" s="91" t="s">
        <v>2149</v>
      </c>
      <c r="C1181" s="99">
        <v>138</v>
      </c>
      <c r="D1181" s="288"/>
    </row>
    <row r="1182" spans="1:4" s="283" customFormat="1" ht="14.25" customHeight="1">
      <c r="A1182" s="185" t="s">
        <v>2150</v>
      </c>
      <c r="B1182" s="91" t="s">
        <v>2151</v>
      </c>
      <c r="C1182" s="99">
        <v>0</v>
      </c>
      <c r="D1182" s="288"/>
    </row>
    <row r="1183" spans="1:4" s="283" customFormat="1" ht="14.25" customHeight="1">
      <c r="A1183" s="185" t="s">
        <v>2152</v>
      </c>
      <c r="B1183" s="91" t="s">
        <v>2153</v>
      </c>
      <c r="C1183" s="99">
        <v>0</v>
      </c>
      <c r="D1183" s="288"/>
    </row>
    <row r="1184" spans="1:4" s="283" customFormat="1" ht="14.25" customHeight="1">
      <c r="A1184" s="185" t="s">
        <v>2154</v>
      </c>
      <c r="B1184" s="91" t="s">
        <v>2155</v>
      </c>
      <c r="C1184" s="99">
        <v>0</v>
      </c>
      <c r="D1184" s="288"/>
    </row>
    <row r="1185" spans="1:4" s="283" customFormat="1" ht="14.25" customHeight="1">
      <c r="A1185" s="185" t="s">
        <v>2156</v>
      </c>
      <c r="B1185" s="91" t="s">
        <v>2157</v>
      </c>
      <c r="C1185" s="99">
        <v>5</v>
      </c>
      <c r="D1185" s="288"/>
    </row>
    <row r="1186" spans="1:4" s="283" customFormat="1" ht="14.25" customHeight="1">
      <c r="A1186" s="185" t="s">
        <v>2158</v>
      </c>
      <c r="B1186" s="91" t="s">
        <v>2159</v>
      </c>
      <c r="C1186" s="99">
        <v>2142</v>
      </c>
      <c r="D1186" s="288"/>
    </row>
    <row r="1187" spans="1:4" s="283" customFormat="1" ht="14.25" customHeight="1">
      <c r="A1187" s="185" t="s">
        <v>2160</v>
      </c>
      <c r="B1187" s="91" t="s">
        <v>2161</v>
      </c>
      <c r="C1187" s="99">
        <v>0</v>
      </c>
      <c r="D1187" s="288"/>
    </row>
    <row r="1188" spans="1:4" s="283" customFormat="1" ht="14.25" customHeight="1">
      <c r="A1188" s="185" t="s">
        <v>2162</v>
      </c>
      <c r="B1188" s="91" t="s">
        <v>2163</v>
      </c>
      <c r="C1188" s="99">
        <v>0</v>
      </c>
      <c r="D1188" s="288"/>
    </row>
    <row r="1189" spans="1:4" s="283" customFormat="1" ht="14.25" customHeight="1">
      <c r="A1189" s="185" t="s">
        <v>2164</v>
      </c>
      <c r="B1189" s="91" t="s">
        <v>2165</v>
      </c>
      <c r="C1189" s="99">
        <v>29</v>
      </c>
      <c r="D1189" s="288"/>
    </row>
    <row r="1190" spans="1:4" s="283" customFormat="1" ht="14.25" customHeight="1">
      <c r="A1190" s="185" t="s">
        <v>2166</v>
      </c>
      <c r="B1190" s="91" t="s">
        <v>2167</v>
      </c>
      <c r="C1190" s="99">
        <v>0</v>
      </c>
      <c r="D1190" s="288"/>
    </row>
    <row r="1191" spans="1:4" s="283" customFormat="1" ht="14.25" customHeight="1">
      <c r="A1191" s="185" t="s">
        <v>2168</v>
      </c>
      <c r="B1191" s="91" t="s">
        <v>2169</v>
      </c>
      <c r="C1191" s="99">
        <v>0</v>
      </c>
      <c r="D1191" s="288"/>
    </row>
    <row r="1192" spans="1:4" s="283" customFormat="1" ht="14.25" customHeight="1">
      <c r="A1192" s="185" t="s">
        <v>2170</v>
      </c>
      <c r="B1192" s="91" t="s">
        <v>2171</v>
      </c>
      <c r="C1192" s="99">
        <v>0</v>
      </c>
      <c r="D1192" s="288"/>
    </row>
    <row r="1193" spans="1:4" s="283" customFormat="1" ht="14.25" customHeight="1">
      <c r="A1193" s="185" t="s">
        <v>2172</v>
      </c>
      <c r="B1193" s="91" t="s">
        <v>2173</v>
      </c>
      <c r="C1193" s="99">
        <v>0</v>
      </c>
      <c r="D1193" s="288"/>
    </row>
    <row r="1194" spans="1:4" s="283" customFormat="1" ht="14.25" customHeight="1">
      <c r="A1194" s="185" t="s">
        <v>2174</v>
      </c>
      <c r="B1194" s="91" t="s">
        <v>2175</v>
      </c>
      <c r="C1194" s="99">
        <v>0</v>
      </c>
      <c r="D1194" s="288"/>
    </row>
    <row r="1195" spans="1:4" s="283" customFormat="1" ht="14.25" customHeight="1">
      <c r="A1195" s="185" t="s">
        <v>2176</v>
      </c>
      <c r="B1195" s="91" t="s">
        <v>2177</v>
      </c>
      <c r="C1195" s="99">
        <v>23</v>
      </c>
      <c r="D1195" s="288"/>
    </row>
    <row r="1196" spans="1:4" s="283" customFormat="1" ht="14.25" customHeight="1">
      <c r="A1196" s="185" t="s">
        <v>2178</v>
      </c>
      <c r="B1196" s="91" t="s">
        <v>2179</v>
      </c>
      <c r="C1196" s="99">
        <v>0</v>
      </c>
      <c r="D1196" s="288"/>
    </row>
    <row r="1197" spans="1:4" s="283" customFormat="1" ht="14.25" customHeight="1">
      <c r="A1197" s="185" t="s">
        <v>2180</v>
      </c>
      <c r="B1197" s="91" t="s">
        <v>2181</v>
      </c>
      <c r="C1197" s="99">
        <v>2090</v>
      </c>
      <c r="D1197" s="288"/>
    </row>
    <row r="1198" spans="1:4" s="283" customFormat="1" ht="14.25" customHeight="1">
      <c r="A1198" s="185" t="s">
        <v>2182</v>
      </c>
      <c r="B1198" s="91" t="s">
        <v>2183</v>
      </c>
      <c r="C1198" s="99">
        <v>0</v>
      </c>
      <c r="D1198" s="288"/>
    </row>
    <row r="1199" spans="1:4" s="283" customFormat="1" ht="14.25" customHeight="1">
      <c r="A1199" s="185" t="s">
        <v>2184</v>
      </c>
      <c r="B1199" s="91" t="s">
        <v>2185</v>
      </c>
      <c r="C1199" s="99">
        <v>30060</v>
      </c>
      <c r="D1199" s="288"/>
    </row>
    <row r="1200" spans="1:4" s="283" customFormat="1" ht="14.25" customHeight="1">
      <c r="A1200" s="185" t="s">
        <v>2186</v>
      </c>
      <c r="B1200" s="91" t="s">
        <v>2187</v>
      </c>
      <c r="C1200" s="99">
        <v>10782</v>
      </c>
      <c r="D1200" s="288"/>
    </row>
    <row r="1201" spans="1:4" s="283" customFormat="1" ht="14.25" customHeight="1">
      <c r="A1201" s="185" t="s">
        <v>2188</v>
      </c>
      <c r="B1201" s="91" t="s">
        <v>71</v>
      </c>
      <c r="C1201" s="99">
        <v>4623</v>
      </c>
      <c r="D1201" s="288"/>
    </row>
    <row r="1202" spans="1:4" s="283" customFormat="1" ht="14.25" customHeight="1">
      <c r="A1202" s="185" t="s">
        <v>2189</v>
      </c>
      <c r="B1202" s="91" t="s">
        <v>73</v>
      </c>
      <c r="C1202" s="99">
        <v>134</v>
      </c>
      <c r="D1202" s="288"/>
    </row>
    <row r="1203" spans="1:4" s="283" customFormat="1" ht="14.25" customHeight="1">
      <c r="A1203" s="185" t="s">
        <v>2190</v>
      </c>
      <c r="B1203" s="91" t="s">
        <v>75</v>
      </c>
      <c r="C1203" s="99">
        <v>161</v>
      </c>
      <c r="D1203" s="288"/>
    </row>
    <row r="1204" spans="1:4" s="283" customFormat="1" ht="14.25" customHeight="1">
      <c r="A1204" s="185" t="s">
        <v>2191</v>
      </c>
      <c r="B1204" s="91" t="s">
        <v>2192</v>
      </c>
      <c r="C1204" s="99">
        <v>318</v>
      </c>
      <c r="D1204" s="288"/>
    </row>
    <row r="1205" spans="1:4" s="283" customFormat="1" ht="14.25" customHeight="1">
      <c r="A1205" s="185" t="s">
        <v>2193</v>
      </c>
      <c r="B1205" s="91" t="s">
        <v>2194</v>
      </c>
      <c r="C1205" s="99">
        <v>0</v>
      </c>
      <c r="D1205" s="288"/>
    </row>
    <row r="1206" spans="1:4" s="283" customFormat="1" ht="14.25" customHeight="1">
      <c r="A1206" s="185" t="s">
        <v>2195</v>
      </c>
      <c r="B1206" s="91" t="s">
        <v>2196</v>
      </c>
      <c r="C1206" s="99">
        <v>646</v>
      </c>
      <c r="D1206" s="288"/>
    </row>
    <row r="1207" spans="1:4" s="283" customFormat="1" ht="14.25" customHeight="1">
      <c r="A1207" s="185" t="s">
        <v>2197</v>
      </c>
      <c r="B1207" s="91" t="s">
        <v>2198</v>
      </c>
      <c r="C1207" s="99">
        <v>0</v>
      </c>
      <c r="D1207" s="288"/>
    </row>
    <row r="1208" spans="1:4" s="283" customFormat="1" ht="14.25" customHeight="1">
      <c r="A1208" s="185" t="s">
        <v>2199</v>
      </c>
      <c r="B1208" s="91" t="s">
        <v>2200</v>
      </c>
      <c r="C1208" s="99">
        <v>363</v>
      </c>
      <c r="D1208" s="288"/>
    </row>
    <row r="1209" spans="1:4" s="283" customFormat="1" ht="14.25" customHeight="1">
      <c r="A1209" s="185" t="s">
        <v>2201</v>
      </c>
      <c r="B1209" s="91" t="s">
        <v>2202</v>
      </c>
      <c r="C1209" s="99">
        <v>147</v>
      </c>
      <c r="D1209" s="288"/>
    </row>
    <row r="1210" spans="1:4" s="283" customFormat="1" ht="14.25" customHeight="1">
      <c r="A1210" s="185" t="s">
        <v>2203</v>
      </c>
      <c r="B1210" s="91" t="s">
        <v>89</v>
      </c>
      <c r="C1210" s="99">
        <v>3127</v>
      </c>
      <c r="D1210" s="288"/>
    </row>
    <row r="1211" spans="1:4" s="283" customFormat="1" ht="14.25" customHeight="1">
      <c r="A1211" s="185" t="s">
        <v>2204</v>
      </c>
      <c r="B1211" s="91" t="s">
        <v>2205</v>
      </c>
      <c r="C1211" s="99">
        <v>1263</v>
      </c>
      <c r="D1211" s="288"/>
    </row>
    <row r="1212" spans="1:4" s="283" customFormat="1" ht="14.25" customHeight="1">
      <c r="A1212" s="185" t="s">
        <v>2206</v>
      </c>
      <c r="B1212" s="91" t="s">
        <v>2207</v>
      </c>
      <c r="C1212" s="99">
        <v>8193</v>
      </c>
      <c r="D1212" s="288"/>
    </row>
    <row r="1213" spans="1:4" s="283" customFormat="1" ht="14.25" customHeight="1">
      <c r="A1213" s="185" t="s">
        <v>2208</v>
      </c>
      <c r="B1213" s="91" t="s">
        <v>71</v>
      </c>
      <c r="C1213" s="99">
        <v>2476</v>
      </c>
      <c r="D1213" s="288"/>
    </row>
    <row r="1214" spans="1:4" s="283" customFormat="1" ht="14.25" customHeight="1">
      <c r="A1214" s="185" t="s">
        <v>2209</v>
      </c>
      <c r="B1214" s="91" t="s">
        <v>73</v>
      </c>
      <c r="C1214" s="99">
        <v>174</v>
      </c>
      <c r="D1214" s="288"/>
    </row>
    <row r="1215" spans="1:4" s="283" customFormat="1" ht="14.25" customHeight="1">
      <c r="A1215" s="185" t="s">
        <v>2210</v>
      </c>
      <c r="B1215" s="91" t="s">
        <v>75</v>
      </c>
      <c r="C1215" s="99">
        <v>0</v>
      </c>
      <c r="D1215" s="288"/>
    </row>
    <row r="1216" spans="1:4" s="283" customFormat="1" ht="14.25" customHeight="1">
      <c r="A1216" s="185" t="s">
        <v>2211</v>
      </c>
      <c r="B1216" s="91" t="s">
        <v>2212</v>
      </c>
      <c r="C1216" s="99">
        <v>3631</v>
      </c>
      <c r="D1216" s="288"/>
    </row>
    <row r="1217" spans="1:4" s="283" customFormat="1" ht="14.25" customHeight="1">
      <c r="A1217" s="185" t="s">
        <v>2213</v>
      </c>
      <c r="B1217" s="91" t="s">
        <v>2214</v>
      </c>
      <c r="C1217" s="99">
        <v>1912</v>
      </c>
      <c r="D1217" s="288"/>
    </row>
    <row r="1218" spans="1:4" s="283" customFormat="1" ht="14.25" customHeight="1">
      <c r="A1218" s="185" t="s">
        <v>2215</v>
      </c>
      <c r="B1218" s="91" t="s">
        <v>2216</v>
      </c>
      <c r="C1218" s="99">
        <v>1168</v>
      </c>
      <c r="D1218" s="288"/>
    </row>
    <row r="1219" spans="1:4" s="283" customFormat="1" ht="14.25" customHeight="1">
      <c r="A1219" s="185" t="s">
        <v>2217</v>
      </c>
      <c r="B1219" s="91" t="s">
        <v>71</v>
      </c>
      <c r="C1219" s="99">
        <v>0</v>
      </c>
      <c r="D1219" s="288"/>
    </row>
    <row r="1220" spans="1:4" s="283" customFormat="1" ht="14.25" customHeight="1">
      <c r="A1220" s="185" t="s">
        <v>2218</v>
      </c>
      <c r="B1220" s="91" t="s">
        <v>73</v>
      </c>
      <c r="C1220" s="99">
        <v>0</v>
      </c>
      <c r="D1220" s="288"/>
    </row>
    <row r="1221" spans="1:4" s="283" customFormat="1" ht="14.25" customHeight="1">
      <c r="A1221" s="185" t="s">
        <v>2219</v>
      </c>
      <c r="B1221" s="91" t="s">
        <v>75</v>
      </c>
      <c r="C1221" s="99">
        <v>0</v>
      </c>
      <c r="D1221" s="288"/>
    </row>
    <row r="1222" spans="1:4" s="283" customFormat="1" ht="14.25" customHeight="1">
      <c r="A1222" s="185" t="s">
        <v>2220</v>
      </c>
      <c r="B1222" s="91" t="s">
        <v>2221</v>
      </c>
      <c r="C1222" s="99">
        <v>945</v>
      </c>
      <c r="D1222" s="288"/>
    </row>
    <row r="1223" spans="1:4" s="283" customFormat="1" ht="14.25" customHeight="1">
      <c r="A1223" s="185" t="s">
        <v>2222</v>
      </c>
      <c r="B1223" s="91" t="s">
        <v>2223</v>
      </c>
      <c r="C1223" s="99">
        <v>223</v>
      </c>
      <c r="D1223" s="288"/>
    </row>
    <row r="1224" spans="1:4" s="283" customFormat="1" ht="14.25" customHeight="1">
      <c r="A1224" s="185" t="s">
        <v>2224</v>
      </c>
      <c r="B1224" s="91" t="s">
        <v>2225</v>
      </c>
      <c r="C1224" s="99">
        <v>2514</v>
      </c>
      <c r="D1224" s="288"/>
    </row>
    <row r="1225" spans="1:4" s="283" customFormat="1" ht="14.25" customHeight="1">
      <c r="A1225" s="185" t="s">
        <v>2226</v>
      </c>
      <c r="B1225" s="91" t="s">
        <v>71</v>
      </c>
      <c r="C1225" s="99">
        <v>1316</v>
      </c>
      <c r="D1225" s="288"/>
    </row>
    <row r="1226" spans="1:4" s="283" customFormat="1" ht="14.25" customHeight="1">
      <c r="A1226" s="185" t="s">
        <v>2227</v>
      </c>
      <c r="B1226" s="91" t="s">
        <v>73</v>
      </c>
      <c r="C1226" s="99">
        <v>5</v>
      </c>
      <c r="D1226" s="288"/>
    </row>
    <row r="1227" spans="1:4" s="283" customFormat="1" ht="14.25" customHeight="1">
      <c r="A1227" s="185" t="s">
        <v>2228</v>
      </c>
      <c r="B1227" s="91" t="s">
        <v>75</v>
      </c>
      <c r="C1227" s="99">
        <v>0</v>
      </c>
      <c r="D1227" s="288"/>
    </row>
    <row r="1228" spans="1:4" s="283" customFormat="1" ht="14.25" customHeight="1">
      <c r="A1228" s="185" t="s">
        <v>2229</v>
      </c>
      <c r="B1228" s="91" t="s">
        <v>2230</v>
      </c>
      <c r="C1228" s="99">
        <v>28</v>
      </c>
      <c r="D1228" s="288"/>
    </row>
    <row r="1229" spans="1:4" s="283" customFormat="1" ht="14.25" customHeight="1">
      <c r="A1229" s="185" t="s">
        <v>2231</v>
      </c>
      <c r="B1229" s="91" t="s">
        <v>2232</v>
      </c>
      <c r="C1229" s="99">
        <v>0</v>
      </c>
      <c r="D1229" s="288"/>
    </row>
    <row r="1230" spans="1:4" s="283" customFormat="1" ht="14.25" customHeight="1">
      <c r="A1230" s="185" t="s">
        <v>2233</v>
      </c>
      <c r="B1230" s="91" t="s">
        <v>89</v>
      </c>
      <c r="C1230" s="99">
        <v>1165</v>
      </c>
      <c r="D1230" s="288"/>
    </row>
    <row r="1231" spans="1:4" s="283" customFormat="1" ht="14.25" customHeight="1">
      <c r="A1231" s="185" t="s">
        <v>2234</v>
      </c>
      <c r="B1231" s="91" t="s">
        <v>2235</v>
      </c>
      <c r="C1231" s="99">
        <v>0</v>
      </c>
      <c r="D1231" s="288"/>
    </row>
    <row r="1232" spans="1:4" s="283" customFormat="1" ht="14.25" customHeight="1">
      <c r="A1232" s="185" t="s">
        <v>2236</v>
      </c>
      <c r="B1232" s="91" t="s">
        <v>2237</v>
      </c>
      <c r="C1232" s="99">
        <v>625</v>
      </c>
      <c r="D1232" s="288"/>
    </row>
    <row r="1233" spans="1:4" s="283" customFormat="1" ht="14.25" customHeight="1">
      <c r="A1233" s="185" t="s">
        <v>2238</v>
      </c>
      <c r="B1233" s="91" t="s">
        <v>71</v>
      </c>
      <c r="C1233" s="99">
        <v>446</v>
      </c>
      <c r="D1233" s="288"/>
    </row>
    <row r="1234" spans="1:4" s="283" customFormat="1" ht="14.25" customHeight="1">
      <c r="A1234" s="185" t="s">
        <v>2239</v>
      </c>
      <c r="B1234" s="91" t="s">
        <v>73</v>
      </c>
      <c r="C1234" s="99">
        <v>0</v>
      </c>
      <c r="D1234" s="288"/>
    </row>
    <row r="1235" spans="1:4" s="283" customFormat="1" ht="14.25" customHeight="1">
      <c r="A1235" s="185" t="s">
        <v>2240</v>
      </c>
      <c r="B1235" s="91" t="s">
        <v>75</v>
      </c>
      <c r="C1235" s="99">
        <v>0</v>
      </c>
      <c r="D1235" s="288"/>
    </row>
    <row r="1236" spans="1:4" s="283" customFormat="1" ht="14.25" customHeight="1">
      <c r="A1236" s="185" t="s">
        <v>2241</v>
      </c>
      <c r="B1236" s="91" t="s">
        <v>2242</v>
      </c>
      <c r="C1236" s="99">
        <v>4</v>
      </c>
      <c r="D1236" s="288"/>
    </row>
    <row r="1237" spans="1:4" s="283" customFormat="1" ht="14.25" customHeight="1">
      <c r="A1237" s="185" t="s">
        <v>2243</v>
      </c>
      <c r="B1237" s="91" t="s">
        <v>2244</v>
      </c>
      <c r="C1237" s="99">
        <v>0</v>
      </c>
      <c r="D1237" s="288"/>
    </row>
    <row r="1238" spans="1:4" s="283" customFormat="1" ht="14.25" customHeight="1">
      <c r="A1238" s="185" t="s">
        <v>2245</v>
      </c>
      <c r="B1238" s="91" t="s">
        <v>2246</v>
      </c>
      <c r="C1238" s="99">
        <v>0</v>
      </c>
      <c r="D1238" s="288"/>
    </row>
    <row r="1239" spans="1:4" s="283" customFormat="1" ht="14.25" customHeight="1">
      <c r="A1239" s="185" t="s">
        <v>2247</v>
      </c>
      <c r="B1239" s="91" t="s">
        <v>2248</v>
      </c>
      <c r="C1239" s="99">
        <v>0</v>
      </c>
      <c r="D1239" s="288"/>
    </row>
    <row r="1240" spans="1:4" s="283" customFormat="1" ht="14.25" customHeight="1">
      <c r="A1240" s="185" t="s">
        <v>2249</v>
      </c>
      <c r="B1240" s="91" t="s">
        <v>2250</v>
      </c>
      <c r="C1240" s="99">
        <v>0</v>
      </c>
      <c r="D1240" s="288"/>
    </row>
    <row r="1241" spans="1:4" s="283" customFormat="1" ht="14.25" customHeight="1">
      <c r="A1241" s="185" t="s">
        <v>2251</v>
      </c>
      <c r="B1241" s="91" t="s">
        <v>2252</v>
      </c>
      <c r="C1241" s="99">
        <v>50</v>
      </c>
      <c r="D1241" s="288"/>
    </row>
    <row r="1242" spans="1:4" s="283" customFormat="1" ht="14.25" customHeight="1">
      <c r="A1242" s="185" t="s">
        <v>2253</v>
      </c>
      <c r="B1242" s="91" t="s">
        <v>2254</v>
      </c>
      <c r="C1242" s="99">
        <v>0</v>
      </c>
      <c r="D1242" s="288"/>
    </row>
    <row r="1243" spans="1:4" s="283" customFormat="1" ht="14.25" customHeight="1">
      <c r="A1243" s="185" t="s">
        <v>2255</v>
      </c>
      <c r="B1243" s="91" t="s">
        <v>2256</v>
      </c>
      <c r="C1243" s="99">
        <v>57</v>
      </c>
      <c r="D1243" s="288"/>
    </row>
    <row r="1244" spans="1:4" s="283" customFormat="1" ht="14.25" customHeight="1">
      <c r="A1244" s="185" t="s">
        <v>2257</v>
      </c>
      <c r="B1244" s="91" t="s">
        <v>2258</v>
      </c>
      <c r="C1244" s="99">
        <v>68</v>
      </c>
      <c r="D1244" s="288"/>
    </row>
    <row r="1245" spans="1:4" s="283" customFormat="1" ht="14.25" customHeight="1">
      <c r="A1245" s="185" t="s">
        <v>2259</v>
      </c>
      <c r="B1245" s="91" t="s">
        <v>2260</v>
      </c>
      <c r="C1245" s="99">
        <v>1885</v>
      </c>
      <c r="D1245" s="288"/>
    </row>
    <row r="1246" spans="1:4" s="283" customFormat="1" ht="14.25" customHeight="1">
      <c r="A1246" s="185" t="s">
        <v>2261</v>
      </c>
      <c r="B1246" s="91" t="s">
        <v>2262</v>
      </c>
      <c r="C1246" s="99">
        <v>1047</v>
      </c>
      <c r="D1246" s="288"/>
    </row>
    <row r="1247" spans="1:4" s="283" customFormat="1" ht="14.25" customHeight="1">
      <c r="A1247" s="185" t="s">
        <v>2263</v>
      </c>
      <c r="B1247" s="91" t="s">
        <v>2264</v>
      </c>
      <c r="C1247" s="99">
        <v>18</v>
      </c>
      <c r="D1247" s="288"/>
    </row>
    <row r="1248" spans="1:4" s="283" customFormat="1" ht="14.25" customHeight="1">
      <c r="A1248" s="185" t="s">
        <v>2265</v>
      </c>
      <c r="B1248" s="91" t="s">
        <v>2266</v>
      </c>
      <c r="C1248" s="99">
        <v>820</v>
      </c>
      <c r="D1248" s="288"/>
    </row>
    <row r="1249" spans="1:4" s="283" customFormat="1" ht="14.25" customHeight="1">
      <c r="A1249" s="185" t="s">
        <v>2267</v>
      </c>
      <c r="B1249" s="91" t="s">
        <v>2268</v>
      </c>
      <c r="C1249" s="99">
        <v>4893</v>
      </c>
      <c r="D1249" s="288"/>
    </row>
    <row r="1250" spans="1:4" s="283" customFormat="1" ht="14.25" customHeight="1">
      <c r="A1250" s="185" t="s">
        <v>2269</v>
      </c>
      <c r="B1250" s="91" t="s">
        <v>2270</v>
      </c>
      <c r="C1250" s="99">
        <v>3577</v>
      </c>
      <c r="D1250" s="288"/>
    </row>
    <row r="1251" spans="1:4" s="283" customFormat="1" ht="14.25" customHeight="1">
      <c r="A1251" s="185" t="s">
        <v>2271</v>
      </c>
      <c r="B1251" s="91" t="s">
        <v>2272</v>
      </c>
      <c r="C1251" s="99">
        <v>17</v>
      </c>
      <c r="D1251" s="288"/>
    </row>
    <row r="1252" spans="1:4" s="283" customFormat="1" ht="14.25" customHeight="1">
      <c r="A1252" s="185" t="s">
        <v>2273</v>
      </c>
      <c r="B1252" s="91" t="s">
        <v>2274</v>
      </c>
      <c r="C1252" s="99">
        <v>1299</v>
      </c>
      <c r="D1252" s="288"/>
    </row>
    <row r="1253" spans="1:4" s="283" customFormat="1" ht="14.25" customHeight="1">
      <c r="A1253" s="185" t="s">
        <v>2275</v>
      </c>
      <c r="B1253" s="91" t="s">
        <v>2276</v>
      </c>
      <c r="C1253" s="99">
        <v>0</v>
      </c>
      <c r="D1253" s="288"/>
    </row>
    <row r="1254" spans="1:4" s="283" customFormat="1" ht="14.25" customHeight="1">
      <c r="A1254" s="185" t="s">
        <v>2277</v>
      </c>
      <c r="B1254" s="91" t="s">
        <v>2278</v>
      </c>
      <c r="C1254" s="99">
        <v>60061</v>
      </c>
      <c r="D1254" s="288"/>
    </row>
    <row r="1255" spans="1:4" s="283" customFormat="1" ht="14.25" customHeight="1">
      <c r="A1255" s="185" t="s">
        <v>2279</v>
      </c>
      <c r="B1255" s="91" t="s">
        <v>2280</v>
      </c>
      <c r="C1255" s="99">
        <v>55350</v>
      </c>
      <c r="D1255" s="288"/>
    </row>
    <row r="1256" spans="1:4" s="283" customFormat="1" ht="14.25" customHeight="1">
      <c r="A1256" s="185" t="s">
        <v>2281</v>
      </c>
      <c r="B1256" s="91" t="s">
        <v>2282</v>
      </c>
      <c r="C1256" s="99">
        <v>55350</v>
      </c>
      <c r="D1256" s="288"/>
    </row>
    <row r="1257" spans="1:4" s="283" customFormat="1" ht="14.25" customHeight="1">
      <c r="A1257" s="185" t="s">
        <v>2283</v>
      </c>
      <c r="B1257" s="91" t="s">
        <v>2284</v>
      </c>
      <c r="C1257" s="99">
        <v>51578</v>
      </c>
      <c r="D1257" s="288"/>
    </row>
    <row r="1258" spans="1:4" s="283" customFormat="1" ht="14.25" customHeight="1">
      <c r="A1258" s="185" t="s">
        <v>2285</v>
      </c>
      <c r="B1258" s="91" t="s">
        <v>2286</v>
      </c>
      <c r="C1258" s="99">
        <v>0</v>
      </c>
      <c r="D1258" s="288"/>
    </row>
    <row r="1259" spans="1:4" s="283" customFormat="1" ht="14.25" customHeight="1">
      <c r="A1259" s="185" t="s">
        <v>2287</v>
      </c>
      <c r="B1259" s="91" t="s">
        <v>2288</v>
      </c>
      <c r="C1259" s="99">
        <v>0</v>
      </c>
      <c r="D1259" s="288"/>
    </row>
    <row r="1260" spans="1:4" s="283" customFormat="1" ht="14.25" customHeight="1">
      <c r="A1260" s="185" t="s">
        <v>2289</v>
      </c>
      <c r="B1260" s="91" t="s">
        <v>2290</v>
      </c>
      <c r="C1260" s="99">
        <v>3772</v>
      </c>
      <c r="D1260" s="288"/>
    </row>
    <row r="1261" spans="1:4" s="283" customFormat="1" ht="14.25" customHeight="1">
      <c r="A1261" s="185" t="s">
        <v>2291</v>
      </c>
      <c r="B1261" s="91" t="s">
        <v>2292</v>
      </c>
      <c r="C1261" s="99">
        <v>240</v>
      </c>
      <c r="D1261" s="288"/>
    </row>
    <row r="1262" spans="1:4" s="283" customFormat="1" ht="14.25" customHeight="1">
      <c r="A1262" s="185" t="s">
        <v>2293</v>
      </c>
      <c r="B1262" s="91" t="s">
        <v>2294</v>
      </c>
      <c r="C1262" s="99">
        <v>240</v>
      </c>
      <c r="D1262" s="288"/>
    </row>
    <row r="1263" spans="1:4" s="283" customFormat="1" ht="14.25" customHeight="1">
      <c r="A1263" s="185" t="s">
        <v>2295</v>
      </c>
      <c r="B1263" s="91" t="s">
        <v>2296</v>
      </c>
      <c r="C1263" s="99">
        <v>77242</v>
      </c>
      <c r="D1263" s="288"/>
    </row>
    <row r="1264" spans="1:4" s="283" customFormat="1" ht="14.25" customHeight="1">
      <c r="A1264" s="185" t="s">
        <v>2297</v>
      </c>
      <c r="B1264" s="91" t="s">
        <v>2298</v>
      </c>
      <c r="C1264" s="99">
        <v>15863</v>
      </c>
      <c r="D1264" s="288"/>
    </row>
    <row r="1265" spans="1:4" s="283" customFormat="1" ht="14.25" customHeight="1">
      <c r="A1265" s="185" t="s">
        <v>2299</v>
      </c>
      <c r="B1265" s="91" t="s">
        <v>1978</v>
      </c>
      <c r="C1265" s="291">
        <v>61379</v>
      </c>
      <c r="D1265" s="292" t="s">
        <v>2300</v>
      </c>
    </row>
    <row r="1266" spans="1:4" s="283" customFormat="1" ht="14.25" customHeight="1">
      <c r="A1266" s="185"/>
      <c r="B1266" s="91"/>
      <c r="C1266" s="186"/>
      <c r="D1266" s="91"/>
    </row>
    <row r="1267" spans="1:4" s="283" customFormat="1" ht="14.25" customHeight="1">
      <c r="A1267" s="185"/>
      <c r="B1267" s="91"/>
      <c r="C1267" s="186"/>
      <c r="D1267" s="91"/>
    </row>
    <row r="1268" spans="1:4" s="283" customFormat="1" ht="14.25" customHeight="1">
      <c r="A1268" s="185"/>
      <c r="B1268" s="91" t="s">
        <v>2301</v>
      </c>
      <c r="C1268" s="286">
        <v>3313800</v>
      </c>
      <c r="D1268" s="293" t="s">
        <v>2300</v>
      </c>
    </row>
  </sheetData>
  <sheetProtection/>
  <mergeCells count="1">
    <mergeCell ref="A2:D2"/>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E34"/>
  <sheetViews>
    <sheetView showGridLines="0" showZeros="0" zoomScale="93" zoomScaleNormal="93" zoomScaleSheetLayoutView="100" workbookViewId="0" topLeftCell="A1">
      <pane ySplit="4" topLeftCell="A5" activePane="bottomLeft" state="frozen"/>
      <selection pane="bottomLeft" activeCell="A1" sqref="A1"/>
    </sheetView>
  </sheetViews>
  <sheetFormatPr defaultColWidth="8.75390625" defaultRowHeight="14.25" customHeight="1"/>
  <cols>
    <col min="1" max="3" width="36.50390625" style="56" customWidth="1"/>
    <col min="4" max="4" width="36.00390625" style="274" customWidth="1"/>
    <col min="5" max="30" width="9.00390625" style="56" customWidth="1"/>
    <col min="31" max="254" width="8.75390625" style="56" customWidth="1"/>
  </cols>
  <sheetData>
    <row r="1" ht="18" customHeight="1">
      <c r="A1" s="56" t="s">
        <v>2302</v>
      </c>
    </row>
    <row r="2" spans="1:4" s="272" customFormat="1" ht="20.25">
      <c r="A2" s="158" t="s">
        <v>2303</v>
      </c>
      <c r="B2" s="158"/>
      <c r="C2" s="158"/>
      <c r="D2" s="275"/>
    </row>
    <row r="3" spans="1:4" ht="20.25" customHeight="1">
      <c r="A3" s="272"/>
      <c r="D3" s="276" t="s">
        <v>63</v>
      </c>
    </row>
    <row r="4" spans="1:4" s="62" customFormat="1" ht="27" customHeight="1">
      <c r="A4" s="68" t="s">
        <v>30</v>
      </c>
      <c r="B4" s="277" t="s">
        <v>2304</v>
      </c>
      <c r="C4" s="68" t="s">
        <v>32</v>
      </c>
      <c r="D4" s="278" t="s">
        <v>33</v>
      </c>
    </row>
    <row r="5" spans="1:4" s="62" customFormat="1" ht="19.5" customHeight="1">
      <c r="A5" s="71" t="s">
        <v>34</v>
      </c>
      <c r="B5" s="133">
        <f>SUM(B6:B21)</f>
        <v>150312</v>
      </c>
      <c r="C5" s="133">
        <v>165000</v>
      </c>
      <c r="D5" s="279">
        <f>C5/B5*100</f>
        <v>109.77167491617436</v>
      </c>
    </row>
    <row r="6" spans="1:4" s="62" customFormat="1" ht="19.5" customHeight="1">
      <c r="A6" s="71" t="s">
        <v>35</v>
      </c>
      <c r="B6" s="133">
        <v>65138</v>
      </c>
      <c r="C6" s="133">
        <v>71400</v>
      </c>
      <c r="D6" s="279">
        <f aca="true" t="shared" si="0" ref="D6:D33">C6/B6*100</f>
        <v>109.613436089533</v>
      </c>
    </row>
    <row r="7" spans="1:4" s="62" customFormat="1" ht="19.5" customHeight="1">
      <c r="A7" s="71" t="s">
        <v>36</v>
      </c>
      <c r="B7" s="133">
        <v>30337</v>
      </c>
      <c r="C7" s="133">
        <v>33300</v>
      </c>
      <c r="D7" s="279">
        <f t="shared" si="0"/>
        <v>109.76695124765139</v>
      </c>
    </row>
    <row r="8" spans="1:4" s="62" customFormat="1" ht="19.5" customHeight="1">
      <c r="A8" s="71" t="s">
        <v>37</v>
      </c>
      <c r="B8" s="133"/>
      <c r="C8" s="133"/>
      <c r="D8" s="279"/>
    </row>
    <row r="9" spans="1:4" s="62" customFormat="1" ht="19.5" customHeight="1">
      <c r="A9" s="71" t="s">
        <v>38</v>
      </c>
      <c r="B9" s="133">
        <v>2696</v>
      </c>
      <c r="C9" s="133">
        <v>3000</v>
      </c>
      <c r="D9" s="279">
        <f t="shared" si="0"/>
        <v>111.27596439169139</v>
      </c>
    </row>
    <row r="10" spans="1:4" s="62" customFormat="1" ht="19.5" customHeight="1">
      <c r="A10" s="71" t="s">
        <v>39</v>
      </c>
      <c r="B10" s="133">
        <v>36920</v>
      </c>
      <c r="C10" s="133">
        <v>40500</v>
      </c>
      <c r="D10" s="279">
        <f t="shared" si="0"/>
        <v>109.69664138678223</v>
      </c>
    </row>
    <row r="11" spans="1:4" s="62" customFormat="1" ht="19.5" customHeight="1">
      <c r="A11" s="71" t="s">
        <v>40</v>
      </c>
      <c r="B11" s="133">
        <v>5022</v>
      </c>
      <c r="C11" s="133">
        <v>5500</v>
      </c>
      <c r="D11" s="279">
        <f t="shared" si="0"/>
        <v>109.51812027080845</v>
      </c>
    </row>
    <row r="12" spans="1:4" s="62" customFormat="1" ht="19.5" customHeight="1">
      <c r="A12" s="71" t="s">
        <v>41</v>
      </c>
      <c r="B12" s="133">
        <v>1295</v>
      </c>
      <c r="C12" s="133">
        <v>1450</v>
      </c>
      <c r="D12" s="279">
        <f t="shared" si="0"/>
        <v>111.96911196911196</v>
      </c>
    </row>
    <row r="13" spans="1:4" s="62" customFormat="1" ht="19.5" customHeight="1">
      <c r="A13" s="71" t="s">
        <v>42</v>
      </c>
      <c r="B13" s="133">
        <v>1142</v>
      </c>
      <c r="C13" s="133">
        <v>1250</v>
      </c>
      <c r="D13" s="279">
        <f t="shared" si="0"/>
        <v>109.45709281961472</v>
      </c>
    </row>
    <row r="14" spans="1:4" s="62" customFormat="1" ht="19.5" customHeight="1">
      <c r="A14" s="71" t="s">
        <v>43</v>
      </c>
      <c r="B14" s="133"/>
      <c r="C14" s="133"/>
      <c r="D14" s="279"/>
    </row>
    <row r="15" spans="1:4" s="62" customFormat="1" ht="19.5" customHeight="1">
      <c r="A15" s="71" t="s">
        <v>44</v>
      </c>
      <c r="B15" s="133">
        <v>3213</v>
      </c>
      <c r="C15" s="133">
        <v>3550</v>
      </c>
      <c r="D15" s="279">
        <f t="shared" si="0"/>
        <v>110.4886399004046</v>
      </c>
    </row>
    <row r="16" spans="1:4" s="62" customFormat="1" ht="19.5" customHeight="1">
      <c r="A16" s="71" t="s">
        <v>45</v>
      </c>
      <c r="B16" s="133">
        <v>1802</v>
      </c>
      <c r="C16" s="133">
        <v>2000</v>
      </c>
      <c r="D16" s="279">
        <f t="shared" si="0"/>
        <v>110.98779134295226</v>
      </c>
    </row>
    <row r="17" spans="1:4" s="62" customFormat="1" ht="19.5" customHeight="1">
      <c r="A17" s="71" t="s">
        <v>46</v>
      </c>
      <c r="B17" s="133"/>
      <c r="C17" s="133"/>
      <c r="D17" s="279"/>
    </row>
    <row r="18" spans="1:4" s="62" customFormat="1" ht="19.5" customHeight="1">
      <c r="A18" s="71" t="s">
        <v>47</v>
      </c>
      <c r="B18" s="133"/>
      <c r="C18" s="133"/>
      <c r="D18" s="279"/>
    </row>
    <row r="19" spans="1:4" s="62" customFormat="1" ht="19.5" customHeight="1">
      <c r="A19" s="71" t="s">
        <v>48</v>
      </c>
      <c r="B19" s="133"/>
      <c r="C19" s="133"/>
      <c r="D19" s="279"/>
    </row>
    <row r="20" spans="1:4" s="62" customFormat="1" ht="19.5" customHeight="1">
      <c r="A20" s="71" t="s">
        <v>49</v>
      </c>
      <c r="B20" s="133">
        <v>2747</v>
      </c>
      <c r="C20" s="133">
        <v>3050</v>
      </c>
      <c r="D20" s="279">
        <f t="shared" si="0"/>
        <v>111.03021477975975</v>
      </c>
    </row>
    <row r="21" spans="1:4" s="62" customFormat="1" ht="19.5" customHeight="1">
      <c r="A21" s="71" t="s">
        <v>50</v>
      </c>
      <c r="B21" s="133"/>
      <c r="C21" s="133"/>
      <c r="D21" s="279"/>
    </row>
    <row r="22" spans="1:4" s="62" customFormat="1" ht="19.5" customHeight="1">
      <c r="A22" s="71" t="s">
        <v>51</v>
      </c>
      <c r="B22" s="133">
        <f>SUM(B23:B30)</f>
        <v>73231</v>
      </c>
      <c r="C22" s="133">
        <f>SUM(C23:C30)</f>
        <v>70000</v>
      </c>
      <c r="D22" s="279">
        <f t="shared" si="0"/>
        <v>95.58793407163633</v>
      </c>
    </row>
    <row r="23" spans="1:4" s="62" customFormat="1" ht="19.5" customHeight="1">
      <c r="A23" s="71" t="s">
        <v>52</v>
      </c>
      <c r="B23" s="133">
        <v>26415</v>
      </c>
      <c r="C23" s="133">
        <v>25500</v>
      </c>
      <c r="D23" s="279">
        <f t="shared" si="0"/>
        <v>96.53605905735377</v>
      </c>
    </row>
    <row r="24" spans="1:4" s="62" customFormat="1" ht="19.5" customHeight="1">
      <c r="A24" s="71" t="s">
        <v>53</v>
      </c>
      <c r="B24" s="133">
        <v>12924</v>
      </c>
      <c r="C24" s="133">
        <v>12280</v>
      </c>
      <c r="D24" s="279">
        <f t="shared" si="0"/>
        <v>95.01702259362426</v>
      </c>
    </row>
    <row r="25" spans="1:4" s="62" customFormat="1" ht="19.5" customHeight="1">
      <c r="A25" s="71" t="s">
        <v>54</v>
      </c>
      <c r="B25" s="133">
        <v>6838</v>
      </c>
      <c r="C25" s="133">
        <v>6500</v>
      </c>
      <c r="D25" s="279">
        <f t="shared" si="0"/>
        <v>95.05703422053232</v>
      </c>
    </row>
    <row r="26" spans="1:4" s="62" customFormat="1" ht="19.5" customHeight="1">
      <c r="A26" s="71" t="s">
        <v>55</v>
      </c>
      <c r="B26" s="133"/>
      <c r="C26" s="133"/>
      <c r="D26" s="279"/>
    </row>
    <row r="27" spans="1:4" s="62" customFormat="1" ht="19.5" customHeight="1">
      <c r="A27" s="71" t="s">
        <v>56</v>
      </c>
      <c r="B27" s="133">
        <v>21227</v>
      </c>
      <c r="C27" s="133">
        <v>20375</v>
      </c>
      <c r="D27" s="279">
        <f t="shared" si="0"/>
        <v>95.98624393461158</v>
      </c>
    </row>
    <row r="28" spans="1:4" s="62" customFormat="1" ht="19.5" customHeight="1">
      <c r="A28" s="71" t="s">
        <v>57</v>
      </c>
      <c r="B28" s="133">
        <v>110</v>
      </c>
      <c r="C28" s="133">
        <v>105</v>
      </c>
      <c r="D28" s="279">
        <f t="shared" si="0"/>
        <v>95.45454545454545</v>
      </c>
    </row>
    <row r="29" spans="1:5" s="273" customFormat="1" ht="19.5" customHeight="1">
      <c r="A29" s="71" t="s">
        <v>58</v>
      </c>
      <c r="B29" s="133">
        <v>3741</v>
      </c>
      <c r="C29" s="280">
        <v>3360</v>
      </c>
      <c r="D29" s="279">
        <f t="shared" si="0"/>
        <v>89.81555733761026</v>
      </c>
      <c r="E29" s="62"/>
    </row>
    <row r="30" spans="1:5" s="273" customFormat="1" ht="19.5" customHeight="1">
      <c r="A30" s="71" t="s">
        <v>59</v>
      </c>
      <c r="B30" s="133">
        <v>1976</v>
      </c>
      <c r="C30" s="280">
        <v>1880</v>
      </c>
      <c r="D30" s="279">
        <f t="shared" si="0"/>
        <v>95.1417004048583</v>
      </c>
      <c r="E30" s="62"/>
    </row>
    <row r="31" spans="1:4" s="273" customFormat="1" ht="19.5" customHeight="1">
      <c r="A31" s="71" t="s">
        <v>5</v>
      </c>
      <c r="B31" s="133"/>
      <c r="C31" s="280"/>
      <c r="D31" s="279"/>
    </row>
    <row r="32" spans="1:4" s="62" customFormat="1" ht="19.5" customHeight="1">
      <c r="A32" s="71" t="s">
        <v>5</v>
      </c>
      <c r="B32" s="133"/>
      <c r="C32" s="133"/>
      <c r="D32" s="279"/>
    </row>
    <row r="33" spans="1:4" s="62" customFormat="1" ht="19.5" customHeight="1">
      <c r="A33" s="176" t="s">
        <v>60</v>
      </c>
      <c r="B33" s="133">
        <f>SUM(B5,B22)</f>
        <v>223543</v>
      </c>
      <c r="C33" s="133">
        <f>SUM(C5,C22)</f>
        <v>235000</v>
      </c>
      <c r="D33" s="279">
        <f t="shared" si="0"/>
        <v>105.12518844249206</v>
      </c>
    </row>
    <row r="34" spans="1:4" s="62" customFormat="1" ht="18.75" customHeight="1">
      <c r="A34" s="281" t="s">
        <v>5</v>
      </c>
      <c r="B34" s="281"/>
      <c r="C34" s="281"/>
      <c r="D34" s="282"/>
    </row>
    <row r="35" ht="19.5" customHeight="1"/>
    <row r="36" ht="19.5" customHeight="1"/>
    <row r="37" ht="19.5" customHeight="1"/>
    <row r="38" ht="19.5" customHeight="1"/>
  </sheetData>
  <sheetProtection/>
  <mergeCells count="2">
    <mergeCell ref="A2:D2"/>
    <mergeCell ref="A34:D34"/>
  </mergeCells>
  <printOptions horizontalCentered="1"/>
  <pageMargins left="0.6673611111111111" right="0.6298611111111111" top="0.9798611111111111" bottom="0.9798611111111111" header="0.5076388888888889" footer="0.5076388888888889"/>
  <pageSetup horizontalDpi="600" verticalDpi="600" orientation="landscape" paperSize="9" scale="85"/>
  <headerFooter scaleWithDoc="0" alignWithMargins="0">
    <oddFooter>&amp;C&amp;"宋体"&amp;12第 &amp;P 页</oddFooter>
  </headerFooter>
</worksheet>
</file>

<file path=xl/worksheets/sheet6.xml><?xml version="1.0" encoding="utf-8"?>
<worksheet xmlns="http://schemas.openxmlformats.org/spreadsheetml/2006/main" xmlns:r="http://schemas.openxmlformats.org/officeDocument/2006/relationships">
  <dimension ref="A1:D94"/>
  <sheetViews>
    <sheetView showGridLines="0" showZeros="0" zoomScaleSheetLayoutView="100" workbookViewId="0" topLeftCell="A1">
      <selection activeCell="A1" sqref="A1"/>
    </sheetView>
  </sheetViews>
  <sheetFormatPr defaultColWidth="8.75390625" defaultRowHeight="14.25" customHeight="1"/>
  <cols>
    <col min="1" max="1" width="55.50390625" style="254" customWidth="1"/>
    <col min="2" max="2" width="31.125" style="254" customWidth="1"/>
    <col min="3" max="3" width="46.75390625" style="254" customWidth="1"/>
    <col min="4" max="4" width="28.625" style="254" customWidth="1"/>
    <col min="5" max="168" width="24.375" style="254" customWidth="1"/>
    <col min="169" max="245" width="8.75390625" style="254" customWidth="1"/>
  </cols>
  <sheetData>
    <row r="1" ht="18" customHeight="1">
      <c r="A1" s="254" t="s">
        <v>2305</v>
      </c>
    </row>
    <row r="2" spans="1:4" s="251" customFormat="1" ht="20.25">
      <c r="A2" s="255" t="s">
        <v>2306</v>
      </c>
      <c r="B2" s="255"/>
      <c r="C2" s="255"/>
      <c r="D2" s="255"/>
    </row>
    <row r="3" s="252" customFormat="1" ht="20.25" customHeight="1">
      <c r="D3" s="256" t="s">
        <v>63</v>
      </c>
    </row>
    <row r="4" spans="1:4" s="252" customFormat="1" ht="33" customHeight="1">
      <c r="A4" s="257" t="s">
        <v>2307</v>
      </c>
      <c r="B4" s="258"/>
      <c r="C4" s="257" t="s">
        <v>2308</v>
      </c>
      <c r="D4" s="258"/>
    </row>
    <row r="5" spans="1:4" s="252" customFormat="1" ht="18.75" customHeight="1">
      <c r="A5" s="259" t="s">
        <v>30</v>
      </c>
      <c r="B5" s="259" t="s">
        <v>32</v>
      </c>
      <c r="C5" s="259" t="s">
        <v>30</v>
      </c>
      <c r="D5" s="259" t="s">
        <v>32</v>
      </c>
    </row>
    <row r="6" spans="1:4" s="252" customFormat="1" ht="18.75" customHeight="1">
      <c r="A6" s="260" t="s">
        <v>2309</v>
      </c>
      <c r="B6" s="261">
        <v>235000</v>
      </c>
      <c r="C6" s="260" t="s">
        <v>2310</v>
      </c>
      <c r="D6" s="261">
        <v>567708</v>
      </c>
    </row>
    <row r="7" spans="1:4" s="252" customFormat="1" ht="18.75" customHeight="1">
      <c r="A7" s="262" t="s">
        <v>2311</v>
      </c>
      <c r="B7" s="261">
        <f>SUM(B8,B15,B51)</f>
        <v>1992228</v>
      </c>
      <c r="C7" s="262" t="s">
        <v>2312</v>
      </c>
      <c r="D7" s="261">
        <f>SUM(D8:D9)</f>
        <v>32872</v>
      </c>
    </row>
    <row r="8" spans="1:4" s="252" customFormat="1" ht="18.75" customHeight="1">
      <c r="A8" s="262" t="s">
        <v>2313</v>
      </c>
      <c r="B8" s="261">
        <f>SUM(B9:B14)</f>
        <v>66786</v>
      </c>
      <c r="C8" s="262" t="s">
        <v>2314</v>
      </c>
      <c r="D8" s="261"/>
    </row>
    <row r="9" spans="1:4" s="252" customFormat="1" ht="18.75" customHeight="1">
      <c r="A9" s="263" t="s">
        <v>2315</v>
      </c>
      <c r="B9" s="261">
        <v>4846</v>
      </c>
      <c r="C9" s="262" t="s">
        <v>2316</v>
      </c>
      <c r="D9" s="261">
        <v>32872</v>
      </c>
    </row>
    <row r="10" spans="1:4" s="252" customFormat="1" ht="18.75" customHeight="1">
      <c r="A10" s="263" t="s">
        <v>2317</v>
      </c>
      <c r="B10" s="261">
        <v>7743</v>
      </c>
      <c r="C10" s="262"/>
      <c r="D10" s="261"/>
    </row>
    <row r="11" spans="1:4" s="252" customFormat="1" ht="18.75" customHeight="1">
      <c r="A11" s="263" t="s">
        <v>2318</v>
      </c>
      <c r="B11" s="261">
        <v>25582</v>
      </c>
      <c r="C11" s="262" t="s">
        <v>2319</v>
      </c>
      <c r="D11" s="261">
        <f>D12+D19+D55</f>
        <v>1684538</v>
      </c>
    </row>
    <row r="12" spans="1:4" s="252" customFormat="1" ht="18.75" customHeight="1">
      <c r="A12" s="263" t="s">
        <v>2320</v>
      </c>
      <c r="B12" s="261">
        <v>1206</v>
      </c>
      <c r="C12" s="262" t="s">
        <v>2321</v>
      </c>
      <c r="D12" s="261">
        <f>SUM(D13:D18)</f>
        <v>45383</v>
      </c>
    </row>
    <row r="13" spans="1:4" s="252" customFormat="1" ht="18.75" customHeight="1">
      <c r="A13" s="263" t="s">
        <v>2322</v>
      </c>
      <c r="B13" s="261">
        <v>27409</v>
      </c>
      <c r="C13" s="263" t="s">
        <v>2323</v>
      </c>
      <c r="D13" s="261">
        <v>12096</v>
      </c>
    </row>
    <row r="14" spans="1:4" s="252" customFormat="1" ht="18.75" customHeight="1">
      <c r="A14" s="263" t="s">
        <v>2324</v>
      </c>
      <c r="B14" s="261">
        <v>0</v>
      </c>
      <c r="C14" s="263" t="s">
        <v>2325</v>
      </c>
      <c r="D14" s="261">
        <v>5102</v>
      </c>
    </row>
    <row r="15" spans="1:4" s="252" customFormat="1" ht="18.75" customHeight="1">
      <c r="A15" s="263" t="s">
        <v>2326</v>
      </c>
      <c r="B15" s="261">
        <f>SUM(B16:B50)</f>
        <v>1869641</v>
      </c>
      <c r="C15" s="263" t="s">
        <v>2327</v>
      </c>
      <c r="D15" s="261">
        <v>23196</v>
      </c>
    </row>
    <row r="16" spans="1:4" s="252" customFormat="1" ht="18.75" customHeight="1">
      <c r="A16" s="263" t="s">
        <v>2328</v>
      </c>
      <c r="B16" s="261">
        <v>1280</v>
      </c>
      <c r="C16" s="263" t="s">
        <v>2329</v>
      </c>
      <c r="D16" s="261">
        <v>1144</v>
      </c>
    </row>
    <row r="17" spans="1:4" s="252" customFormat="1" ht="18.75" customHeight="1">
      <c r="A17" s="264" t="s">
        <v>2330</v>
      </c>
      <c r="B17" s="261">
        <v>795396</v>
      </c>
      <c r="C17" s="263" t="s">
        <v>2331</v>
      </c>
      <c r="D17" s="261">
        <v>3845</v>
      </c>
    </row>
    <row r="18" spans="1:4" s="252" customFormat="1" ht="18.75" customHeight="1">
      <c r="A18" s="265" t="s">
        <v>2332</v>
      </c>
      <c r="B18" s="261">
        <v>113150</v>
      </c>
      <c r="C18" s="263" t="s">
        <v>2333</v>
      </c>
      <c r="D18" s="261"/>
    </row>
    <row r="19" spans="1:4" s="252" customFormat="1" ht="18.75" customHeight="1">
      <c r="A19" s="265" t="s">
        <v>2334</v>
      </c>
      <c r="B19" s="261">
        <v>12054</v>
      </c>
      <c r="C19" s="263" t="s">
        <v>2335</v>
      </c>
      <c r="D19" s="261">
        <f>SUM(D20:D54)</f>
        <v>1589637</v>
      </c>
    </row>
    <row r="20" spans="1:4" s="252" customFormat="1" ht="18.75" customHeight="1">
      <c r="A20" s="265" t="s">
        <v>2336</v>
      </c>
      <c r="B20" s="261">
        <v>519</v>
      </c>
      <c r="C20" s="263" t="s">
        <v>2337</v>
      </c>
      <c r="D20" s="261"/>
    </row>
    <row r="21" spans="1:4" s="252" customFormat="1" ht="18.75" customHeight="1">
      <c r="A21" s="265" t="s">
        <v>2338</v>
      </c>
      <c r="B21" s="261"/>
      <c r="C21" s="264" t="s">
        <v>2339</v>
      </c>
      <c r="D21" s="261">
        <v>722736</v>
      </c>
    </row>
    <row r="22" spans="1:4" s="252" customFormat="1" ht="18.75" customHeight="1">
      <c r="A22" s="265" t="s">
        <v>2340</v>
      </c>
      <c r="B22" s="261"/>
      <c r="C22" s="265" t="s">
        <v>2341</v>
      </c>
      <c r="D22" s="261">
        <v>113150</v>
      </c>
    </row>
    <row r="23" spans="1:4" s="252" customFormat="1" ht="18.75" customHeight="1">
      <c r="A23" s="265" t="s">
        <v>2342</v>
      </c>
      <c r="B23" s="261">
        <v>26908</v>
      </c>
      <c r="C23" s="265" t="s">
        <v>2343</v>
      </c>
      <c r="D23" s="261">
        <v>-20593</v>
      </c>
    </row>
    <row r="24" spans="1:4" s="252" customFormat="1" ht="18.75" customHeight="1">
      <c r="A24" s="265" t="s">
        <v>2344</v>
      </c>
      <c r="B24" s="261">
        <v>181433</v>
      </c>
      <c r="C24" s="265" t="s">
        <v>2345</v>
      </c>
      <c r="D24" s="261">
        <v>519</v>
      </c>
    </row>
    <row r="25" spans="1:4" s="252" customFormat="1" ht="18.75" customHeight="1">
      <c r="A25" s="265" t="s">
        <v>2346</v>
      </c>
      <c r="B25" s="261">
        <v>11826</v>
      </c>
      <c r="C25" s="265" t="s">
        <v>2347</v>
      </c>
      <c r="D25" s="261"/>
    </row>
    <row r="26" spans="1:4" s="252" customFormat="1" ht="18.75" customHeight="1">
      <c r="A26" s="265" t="s">
        <v>2348</v>
      </c>
      <c r="B26" s="261"/>
      <c r="C26" s="265" t="s">
        <v>2349</v>
      </c>
      <c r="D26" s="261"/>
    </row>
    <row r="27" spans="1:4" s="252" customFormat="1" ht="18.75" customHeight="1">
      <c r="A27" s="265" t="s">
        <v>2350</v>
      </c>
      <c r="B27" s="261"/>
      <c r="C27" s="265" t="s">
        <v>2351</v>
      </c>
      <c r="D27" s="261">
        <v>26908</v>
      </c>
    </row>
    <row r="28" spans="1:4" s="252" customFormat="1" ht="18.75" customHeight="1">
      <c r="A28" s="265" t="s">
        <v>2352</v>
      </c>
      <c r="B28" s="261">
        <v>80105</v>
      </c>
      <c r="C28" s="265" t="s">
        <v>2353</v>
      </c>
      <c r="D28" s="261">
        <v>151636</v>
      </c>
    </row>
    <row r="29" spans="1:4" s="252" customFormat="1" ht="18.75" customHeight="1">
      <c r="A29" s="266" t="s">
        <v>2354</v>
      </c>
      <c r="B29" s="261"/>
      <c r="C29" s="265" t="s">
        <v>2355</v>
      </c>
      <c r="D29" s="261">
        <v>11826</v>
      </c>
    </row>
    <row r="30" spans="1:4" s="252" customFormat="1" ht="18.75" customHeight="1">
      <c r="A30" s="266" t="s">
        <v>2356</v>
      </c>
      <c r="B30" s="261"/>
      <c r="C30" s="265" t="s">
        <v>2357</v>
      </c>
      <c r="D30" s="261"/>
    </row>
    <row r="31" spans="1:4" s="252" customFormat="1" ht="18.75" customHeight="1">
      <c r="A31" s="266" t="s">
        <v>2358</v>
      </c>
      <c r="B31" s="261"/>
      <c r="C31" s="265" t="s">
        <v>2359</v>
      </c>
      <c r="D31" s="261"/>
    </row>
    <row r="32" spans="1:4" s="252" customFormat="1" ht="18.75" customHeight="1">
      <c r="A32" s="266" t="s">
        <v>2360</v>
      </c>
      <c r="B32" s="261">
        <v>11997</v>
      </c>
      <c r="C32" s="265" t="s">
        <v>2361</v>
      </c>
      <c r="D32" s="261">
        <v>79927</v>
      </c>
    </row>
    <row r="33" spans="1:4" s="252" customFormat="1" ht="18.75" customHeight="1">
      <c r="A33" s="266" t="s">
        <v>2362</v>
      </c>
      <c r="B33" s="261">
        <v>69492</v>
      </c>
      <c r="C33" s="266" t="s">
        <v>2363</v>
      </c>
      <c r="D33" s="261"/>
    </row>
    <row r="34" spans="1:4" s="252" customFormat="1" ht="18.75" customHeight="1">
      <c r="A34" s="266" t="s">
        <v>2364</v>
      </c>
      <c r="B34" s="261">
        <v>105</v>
      </c>
      <c r="C34" s="266" t="s">
        <v>2365</v>
      </c>
      <c r="D34" s="261"/>
    </row>
    <row r="35" spans="1:4" s="252" customFormat="1" ht="18.75" customHeight="1">
      <c r="A35" s="266" t="s">
        <v>2366</v>
      </c>
      <c r="B35" s="261">
        <v>7107</v>
      </c>
      <c r="C35" s="266" t="s">
        <v>2367</v>
      </c>
      <c r="D35" s="261"/>
    </row>
    <row r="36" spans="1:4" s="252" customFormat="1" ht="18.75" customHeight="1">
      <c r="A36" s="266" t="s">
        <v>2368</v>
      </c>
      <c r="B36" s="261">
        <v>216116</v>
      </c>
      <c r="C36" s="266" t="s">
        <v>2369</v>
      </c>
      <c r="D36" s="261">
        <v>10027</v>
      </c>
    </row>
    <row r="37" spans="1:4" s="252" customFormat="1" ht="18.75" customHeight="1">
      <c r="A37" s="266" t="s">
        <v>2370</v>
      </c>
      <c r="B37" s="261">
        <v>149366</v>
      </c>
      <c r="C37" s="266" t="s">
        <v>2371</v>
      </c>
      <c r="D37" s="261">
        <v>64487</v>
      </c>
    </row>
    <row r="38" spans="1:4" s="252" customFormat="1" ht="18.75" customHeight="1">
      <c r="A38" s="266" t="s">
        <v>2372</v>
      </c>
      <c r="B38" s="261">
        <v>23384</v>
      </c>
      <c r="C38" s="266" t="s">
        <v>2373</v>
      </c>
      <c r="D38" s="261">
        <v>58</v>
      </c>
    </row>
    <row r="39" spans="1:4" s="252" customFormat="1" ht="18.75" customHeight="1">
      <c r="A39" s="266" t="s">
        <v>2374</v>
      </c>
      <c r="B39" s="261"/>
      <c r="C39" s="266" t="s">
        <v>2375</v>
      </c>
      <c r="D39" s="261">
        <v>5450</v>
      </c>
    </row>
    <row r="40" spans="1:4" s="252" customFormat="1" ht="18.75" customHeight="1">
      <c r="A40" s="266" t="s">
        <v>2376</v>
      </c>
      <c r="B40" s="261">
        <v>120296</v>
      </c>
      <c r="C40" s="266" t="s">
        <v>2377</v>
      </c>
      <c r="D40" s="261">
        <v>204871</v>
      </c>
    </row>
    <row r="41" spans="1:4" s="252" customFormat="1" ht="18.75" customHeight="1">
      <c r="A41" s="266" t="s">
        <v>2378</v>
      </c>
      <c r="B41" s="261">
        <v>35234</v>
      </c>
      <c r="C41" s="266" t="s">
        <v>2379</v>
      </c>
      <c r="D41" s="261">
        <v>36884</v>
      </c>
    </row>
    <row r="42" spans="1:4" s="252" customFormat="1" ht="18.75" customHeight="1">
      <c r="A42" s="266" t="s">
        <v>2380</v>
      </c>
      <c r="B42" s="261"/>
      <c r="C42" s="266" t="s">
        <v>2381</v>
      </c>
      <c r="D42" s="261">
        <v>20401</v>
      </c>
    </row>
    <row r="43" spans="1:4" s="252" customFormat="1" ht="18.75" customHeight="1">
      <c r="A43" s="266" t="s">
        <v>2382</v>
      </c>
      <c r="B43" s="261"/>
      <c r="C43" s="266" t="s">
        <v>2383</v>
      </c>
      <c r="D43" s="261"/>
    </row>
    <row r="44" spans="1:4" s="252" customFormat="1" ht="18.75" customHeight="1">
      <c r="A44" s="266" t="s">
        <v>2384</v>
      </c>
      <c r="B44" s="261"/>
      <c r="C44" s="266" t="s">
        <v>2385</v>
      </c>
      <c r="D44" s="261">
        <v>116279</v>
      </c>
    </row>
    <row r="45" spans="1:4" s="252" customFormat="1" ht="18.75" customHeight="1">
      <c r="A45" s="266" t="s">
        <v>2386</v>
      </c>
      <c r="B45" s="261"/>
      <c r="C45" s="266" t="s">
        <v>2387</v>
      </c>
      <c r="D45" s="261">
        <v>34485</v>
      </c>
    </row>
    <row r="46" spans="1:4" s="252" customFormat="1" ht="18.75" customHeight="1">
      <c r="A46" s="266" t="s">
        <v>2388</v>
      </c>
      <c r="B46" s="261">
        <v>13223</v>
      </c>
      <c r="C46" s="266" t="s">
        <v>2389</v>
      </c>
      <c r="D46" s="261"/>
    </row>
    <row r="47" spans="1:4" s="252" customFormat="1" ht="18.75" customHeight="1">
      <c r="A47" s="266" t="s">
        <v>2390</v>
      </c>
      <c r="B47" s="261"/>
      <c r="C47" s="266" t="s">
        <v>2391</v>
      </c>
      <c r="D47" s="261"/>
    </row>
    <row r="48" spans="1:4" s="252" customFormat="1" ht="18.75" customHeight="1">
      <c r="A48" s="266" t="s">
        <v>2392</v>
      </c>
      <c r="B48" s="261"/>
      <c r="C48" s="266" t="s">
        <v>2393</v>
      </c>
      <c r="D48" s="261"/>
    </row>
    <row r="49" spans="1:4" s="252" customFormat="1" ht="18.75" customHeight="1">
      <c r="A49" s="266" t="s">
        <v>2394</v>
      </c>
      <c r="B49" s="261"/>
      <c r="C49" s="266" t="s">
        <v>2395</v>
      </c>
      <c r="D49" s="261"/>
    </row>
    <row r="50" spans="1:4" s="252" customFormat="1" ht="18.75" customHeight="1">
      <c r="A50" s="265" t="s">
        <v>2396</v>
      </c>
      <c r="B50" s="261">
        <v>650</v>
      </c>
      <c r="C50" s="266" t="s">
        <v>2397</v>
      </c>
      <c r="D50" s="261">
        <v>9853</v>
      </c>
    </row>
    <row r="51" spans="1:4" s="252" customFormat="1" ht="18.75" customHeight="1">
      <c r="A51" s="265" t="s">
        <v>2398</v>
      </c>
      <c r="B51" s="261">
        <f>SUM(B52:B72)</f>
        <v>55801</v>
      </c>
      <c r="C51" s="266" t="s">
        <v>2399</v>
      </c>
      <c r="D51" s="261"/>
    </row>
    <row r="52" spans="1:4" s="252" customFormat="1" ht="18.75" customHeight="1">
      <c r="A52" s="265" t="s">
        <v>2400</v>
      </c>
      <c r="B52" s="261">
        <v>1007</v>
      </c>
      <c r="C52" s="266" t="s">
        <v>2401</v>
      </c>
      <c r="D52" s="261"/>
    </row>
    <row r="53" spans="1:4" s="252" customFormat="1" ht="18.75" customHeight="1">
      <c r="A53" s="265" t="s">
        <v>2402</v>
      </c>
      <c r="B53" s="261"/>
      <c r="C53" s="266" t="s">
        <v>2403</v>
      </c>
      <c r="D53" s="261"/>
    </row>
    <row r="54" spans="1:4" s="252" customFormat="1" ht="18.75" customHeight="1">
      <c r="A54" s="265" t="s">
        <v>2404</v>
      </c>
      <c r="B54" s="261"/>
      <c r="C54" s="265" t="s">
        <v>2405</v>
      </c>
      <c r="D54" s="261">
        <v>733</v>
      </c>
    </row>
    <row r="55" spans="1:4" s="252" customFormat="1" ht="18.75" customHeight="1">
      <c r="A55" s="265" t="s">
        <v>2406</v>
      </c>
      <c r="B55" s="261">
        <v>4200</v>
      </c>
      <c r="C55" s="265" t="s">
        <v>2407</v>
      </c>
      <c r="D55" s="261">
        <f>SUM(D56:D76)</f>
        <v>49518</v>
      </c>
    </row>
    <row r="56" spans="1:4" s="252" customFormat="1" ht="18.75" customHeight="1">
      <c r="A56" s="267" t="s">
        <v>2408</v>
      </c>
      <c r="B56" s="261"/>
      <c r="C56" s="265" t="s">
        <v>2400</v>
      </c>
      <c r="D56" s="261">
        <v>485</v>
      </c>
    </row>
    <row r="57" spans="1:4" s="252" customFormat="1" ht="18.75" customHeight="1">
      <c r="A57" s="265" t="s">
        <v>2409</v>
      </c>
      <c r="B57" s="261"/>
      <c r="C57" s="265" t="s">
        <v>2402</v>
      </c>
      <c r="D57" s="261"/>
    </row>
    <row r="58" spans="1:4" s="252" customFormat="1" ht="18.75" customHeight="1">
      <c r="A58" s="265" t="s">
        <v>2410</v>
      </c>
      <c r="B58" s="261">
        <v>2170</v>
      </c>
      <c r="C58" s="265" t="s">
        <v>2404</v>
      </c>
      <c r="D58" s="261"/>
    </row>
    <row r="59" spans="1:4" s="252" customFormat="1" ht="18.75" customHeight="1">
      <c r="A59" s="265" t="s">
        <v>2411</v>
      </c>
      <c r="B59" s="261">
        <v>647</v>
      </c>
      <c r="C59" s="265" t="s">
        <v>2406</v>
      </c>
      <c r="D59" s="261">
        <v>50</v>
      </c>
    </row>
    <row r="60" spans="1:4" s="253" customFormat="1" ht="18.75" customHeight="1">
      <c r="A60" s="265" t="s">
        <v>2412</v>
      </c>
      <c r="B60" s="261">
        <v>962</v>
      </c>
      <c r="C60" s="267" t="s">
        <v>2408</v>
      </c>
      <c r="D60" s="261"/>
    </row>
    <row r="61" spans="1:4" s="252" customFormat="1" ht="18.75" customHeight="1">
      <c r="A61" s="265" t="s">
        <v>2413</v>
      </c>
      <c r="B61" s="261"/>
      <c r="C61" s="265" t="s">
        <v>2409</v>
      </c>
      <c r="D61" s="261"/>
    </row>
    <row r="62" spans="1:4" s="252" customFormat="1" ht="18.75" customHeight="1">
      <c r="A62" s="265" t="s">
        <v>2414</v>
      </c>
      <c r="B62" s="261">
        <v>1050</v>
      </c>
      <c r="C62" s="265" t="s">
        <v>2410</v>
      </c>
      <c r="D62" s="261">
        <v>1763</v>
      </c>
    </row>
    <row r="63" spans="1:4" s="252" customFormat="1" ht="18.75" customHeight="1">
      <c r="A63" s="265" t="s">
        <v>2415</v>
      </c>
      <c r="B63" s="261">
        <v>16069</v>
      </c>
      <c r="C63" s="265" t="s">
        <v>2411</v>
      </c>
      <c r="D63" s="261">
        <v>640</v>
      </c>
    </row>
    <row r="64" spans="1:4" s="252" customFormat="1" ht="18.75" customHeight="1">
      <c r="A64" s="265" t="s">
        <v>2416</v>
      </c>
      <c r="B64" s="261"/>
      <c r="C64" s="265" t="s">
        <v>2412</v>
      </c>
      <c r="D64" s="261">
        <v>724</v>
      </c>
    </row>
    <row r="65" spans="1:4" s="252" customFormat="1" ht="18.75" customHeight="1">
      <c r="A65" s="265" t="s">
        <v>2417</v>
      </c>
      <c r="B65" s="261"/>
      <c r="C65" s="265" t="s">
        <v>2413</v>
      </c>
      <c r="D65" s="261"/>
    </row>
    <row r="66" spans="1:4" s="252" customFormat="1" ht="18.75" customHeight="1">
      <c r="A66" s="265" t="s">
        <v>2418</v>
      </c>
      <c r="B66" s="261">
        <v>188</v>
      </c>
      <c r="C66" s="265" t="s">
        <v>2414</v>
      </c>
      <c r="D66" s="261">
        <v>152</v>
      </c>
    </row>
    <row r="67" spans="1:4" s="252" customFormat="1" ht="18.75" customHeight="1">
      <c r="A67" s="265" t="s">
        <v>2419</v>
      </c>
      <c r="B67" s="261"/>
      <c r="C67" s="265" t="s">
        <v>2415</v>
      </c>
      <c r="D67" s="261">
        <v>16069</v>
      </c>
    </row>
    <row r="68" spans="1:4" s="252" customFormat="1" ht="18.75" customHeight="1">
      <c r="A68" s="265" t="s">
        <v>2420</v>
      </c>
      <c r="B68" s="261">
        <v>28815</v>
      </c>
      <c r="C68" s="265" t="s">
        <v>2416</v>
      </c>
      <c r="D68" s="261"/>
    </row>
    <row r="69" spans="1:4" s="252" customFormat="1" ht="18.75" customHeight="1">
      <c r="A69" s="265" t="s">
        <v>2421</v>
      </c>
      <c r="B69" s="261"/>
      <c r="C69" s="265" t="s">
        <v>2417</v>
      </c>
      <c r="D69" s="261"/>
    </row>
    <row r="70" spans="1:4" s="252" customFormat="1" ht="18.75" customHeight="1">
      <c r="A70" s="265" t="s">
        <v>2422</v>
      </c>
      <c r="B70" s="261"/>
      <c r="C70" s="265" t="s">
        <v>2418</v>
      </c>
      <c r="D70" s="261">
        <v>188</v>
      </c>
    </row>
    <row r="71" spans="1:4" s="252" customFormat="1" ht="18.75" customHeight="1">
      <c r="A71" s="265" t="s">
        <v>2423</v>
      </c>
      <c r="B71" s="261"/>
      <c r="C71" s="265" t="s">
        <v>2419</v>
      </c>
      <c r="D71" s="261"/>
    </row>
    <row r="72" spans="1:4" s="252" customFormat="1" ht="18.75" customHeight="1">
      <c r="A72" s="264" t="s">
        <v>2424</v>
      </c>
      <c r="B72" s="261">
        <v>693</v>
      </c>
      <c r="C72" s="265" t="s">
        <v>2420</v>
      </c>
      <c r="D72" s="261">
        <v>28815</v>
      </c>
    </row>
    <row r="73" spans="1:4" s="252" customFormat="1" ht="18.75" customHeight="1">
      <c r="A73" s="264"/>
      <c r="B73" s="261"/>
      <c r="C73" s="265" t="s">
        <v>2421</v>
      </c>
      <c r="D73" s="261"/>
    </row>
    <row r="74" spans="1:4" s="252" customFormat="1" ht="18.75" customHeight="1">
      <c r="A74" s="264"/>
      <c r="B74" s="261"/>
      <c r="C74" s="265" t="s">
        <v>2422</v>
      </c>
      <c r="D74" s="261"/>
    </row>
    <row r="75" spans="1:4" s="252" customFormat="1" ht="18.75" customHeight="1">
      <c r="A75" s="264"/>
      <c r="B75" s="261"/>
      <c r="C75" s="265" t="s">
        <v>2423</v>
      </c>
      <c r="D75" s="261"/>
    </row>
    <row r="76" spans="1:4" s="252" customFormat="1" ht="18.75" customHeight="1">
      <c r="A76" s="264"/>
      <c r="B76" s="261"/>
      <c r="C76" s="264" t="s">
        <v>2425</v>
      </c>
      <c r="D76" s="261">
        <v>632</v>
      </c>
    </row>
    <row r="77" spans="1:4" s="252" customFormat="1" ht="18.75" customHeight="1">
      <c r="A77" s="262" t="s">
        <v>2426</v>
      </c>
      <c r="B77" s="261">
        <f>B78+B79</f>
        <v>31535</v>
      </c>
      <c r="C77" s="268"/>
      <c r="D77" s="261"/>
    </row>
    <row r="78" spans="1:4" s="252" customFormat="1" ht="18.75" customHeight="1">
      <c r="A78" s="262" t="s">
        <v>2427</v>
      </c>
      <c r="B78" s="261">
        <v>2634</v>
      </c>
      <c r="C78" s="268"/>
      <c r="D78" s="261"/>
    </row>
    <row r="79" spans="1:4" s="252" customFormat="1" ht="18.75" customHeight="1">
      <c r="A79" s="262" t="s">
        <v>2428</v>
      </c>
      <c r="B79" s="261">
        <v>28901</v>
      </c>
      <c r="C79" s="268"/>
      <c r="D79" s="261"/>
    </row>
    <row r="80" spans="1:4" s="252" customFormat="1" ht="18.75" customHeight="1">
      <c r="A80" s="263" t="s">
        <v>2429</v>
      </c>
      <c r="B80" s="261">
        <v>24278</v>
      </c>
      <c r="C80" s="265" t="s">
        <v>5</v>
      </c>
      <c r="D80" s="261"/>
    </row>
    <row r="81" spans="1:4" s="252" customFormat="1" ht="18.75" customHeight="1">
      <c r="A81" s="263" t="s">
        <v>2430</v>
      </c>
      <c r="B81" s="261">
        <f>SUM(B82:B84)</f>
        <v>0</v>
      </c>
      <c r="C81" s="269" t="s">
        <v>2431</v>
      </c>
      <c r="D81" s="261"/>
    </row>
    <row r="82" spans="1:4" s="252" customFormat="1" ht="18.75" customHeight="1">
      <c r="A82" s="263" t="s">
        <v>2432</v>
      </c>
      <c r="B82" s="261"/>
      <c r="C82" s="262" t="s">
        <v>2433</v>
      </c>
      <c r="D82" s="261"/>
    </row>
    <row r="83" spans="1:4" s="252" customFormat="1" ht="18.75" customHeight="1">
      <c r="A83" s="263" t="s">
        <v>2434</v>
      </c>
      <c r="B83" s="261"/>
      <c r="C83" s="263" t="s">
        <v>2435</v>
      </c>
      <c r="D83" s="261">
        <v>61224</v>
      </c>
    </row>
    <row r="84" spans="1:4" s="252" customFormat="1" ht="18.75" customHeight="1">
      <c r="A84" s="263" t="s">
        <v>2436</v>
      </c>
      <c r="B84" s="261"/>
      <c r="C84" s="263" t="s">
        <v>2437</v>
      </c>
      <c r="D84" s="261"/>
    </row>
    <row r="85" spans="1:4" s="252" customFormat="1" ht="18.75" customHeight="1">
      <c r="A85" s="263" t="s">
        <v>2438</v>
      </c>
      <c r="B85" s="261"/>
      <c r="C85" s="263" t="s">
        <v>2439</v>
      </c>
      <c r="D85" s="261"/>
    </row>
    <row r="86" spans="1:4" s="252" customFormat="1" ht="18.75" customHeight="1">
      <c r="A86" s="263" t="s">
        <v>2440</v>
      </c>
      <c r="B86" s="261"/>
      <c r="C86" s="270" t="s">
        <v>2441</v>
      </c>
      <c r="D86" s="261"/>
    </row>
    <row r="87" spans="1:4" s="252" customFormat="1" ht="18.75" customHeight="1">
      <c r="A87" s="263" t="s">
        <v>2442</v>
      </c>
      <c r="B87" s="261"/>
      <c r="C87" s="270" t="s">
        <v>2443</v>
      </c>
      <c r="D87" s="261"/>
    </row>
    <row r="88" spans="1:4" s="252" customFormat="1" ht="18.75" customHeight="1">
      <c r="A88" s="263" t="s">
        <v>2444</v>
      </c>
      <c r="B88" s="261">
        <v>63301</v>
      </c>
      <c r="C88" s="263"/>
      <c r="D88" s="261"/>
    </row>
    <row r="89" spans="1:4" s="252" customFormat="1" ht="18.75" customHeight="1">
      <c r="A89" s="263"/>
      <c r="B89" s="261"/>
      <c r="C89" s="263"/>
      <c r="D89" s="261"/>
    </row>
    <row r="90" spans="1:4" s="252" customFormat="1" ht="18.75" customHeight="1">
      <c r="A90" s="263"/>
      <c r="B90" s="261"/>
      <c r="C90" s="263"/>
      <c r="D90" s="261"/>
    </row>
    <row r="91" spans="1:4" s="252" customFormat="1" ht="18.75" customHeight="1">
      <c r="A91" s="263"/>
      <c r="B91" s="261"/>
      <c r="C91" s="263" t="s">
        <v>5</v>
      </c>
      <c r="D91" s="261"/>
    </row>
    <row r="92" spans="1:4" s="252" customFormat="1" ht="18.75" customHeight="1">
      <c r="A92" s="263"/>
      <c r="B92" s="261"/>
      <c r="C92" s="263"/>
      <c r="D92" s="261"/>
    </row>
    <row r="93" spans="1:4" s="252" customFormat="1" ht="18.75" customHeight="1">
      <c r="A93" s="263"/>
      <c r="B93" s="261"/>
      <c r="C93" s="263"/>
      <c r="D93" s="261"/>
    </row>
    <row r="94" spans="1:4" s="252" customFormat="1" ht="18.75" customHeight="1">
      <c r="A94" s="271" t="s">
        <v>2445</v>
      </c>
      <c r="B94" s="261">
        <f>B88+B87+B86+B85+B81+B80+B77+B7+B6</f>
        <v>2346342</v>
      </c>
      <c r="C94" s="271" t="s">
        <v>2446</v>
      </c>
      <c r="D94" s="261">
        <f>D87+D86+D85+D84+D83+D82+D81+D11+D7+D6</f>
        <v>2346342</v>
      </c>
    </row>
    <row r="95" s="252" customFormat="1" ht="14.25" customHeight="1"/>
    <row r="96" s="252" customFormat="1" ht="14.25" customHeight="1"/>
    <row r="97" s="252" customFormat="1" ht="14.25" customHeight="1"/>
    <row r="98" s="252" customFormat="1" ht="14.25" customHeight="1"/>
    <row r="99" s="252" customFormat="1" ht="14.25" customHeight="1"/>
    <row r="100" s="252" customFormat="1" ht="14.25" customHeight="1"/>
    <row r="101" s="252" customFormat="1" ht="14.25" customHeight="1"/>
  </sheetData>
  <sheetProtection/>
  <mergeCells count="3">
    <mergeCell ref="A2:D2"/>
    <mergeCell ref="A4:B4"/>
    <mergeCell ref="C4:D4"/>
  </mergeCells>
  <printOptions horizontalCentered="1"/>
  <pageMargins left="0.6298611111111111" right="0.6298611111111111" top="0.9798611111111111" bottom="0.9798611111111111" header="0.5076388888888889" footer="0.5076388888888889"/>
  <pageSetup firstPageNumber="3" useFirstPageNumber="1" horizontalDpi="600" verticalDpi="600" orientation="landscape" paperSize="9" scale="75"/>
  <headerFooter scaleWithDoc="0" alignWithMargins="0">
    <oddFooter>&amp;C&amp;"宋体"&amp;12第 &amp;P 页</oddFooter>
  </headerFooter>
</worksheet>
</file>

<file path=xl/worksheets/sheet7.xml><?xml version="1.0" encoding="utf-8"?>
<worksheet xmlns="http://schemas.openxmlformats.org/spreadsheetml/2006/main" xmlns:r="http://schemas.openxmlformats.org/officeDocument/2006/relationships">
  <dimension ref="A1:IU1271"/>
  <sheetViews>
    <sheetView showZeros="0" workbookViewId="0" topLeftCell="A1">
      <pane xSplit="2" ySplit="5" topLeftCell="C705" activePane="bottomRight" state="frozen"/>
      <selection pane="bottomRight" activeCell="A1" sqref="A1"/>
    </sheetView>
  </sheetViews>
  <sheetFormatPr defaultColWidth="8.00390625" defaultRowHeight="14.25"/>
  <cols>
    <col min="1" max="1" width="14.75390625" style="209" customWidth="1"/>
    <col min="2" max="2" width="38.625" style="209" customWidth="1"/>
    <col min="3" max="4" width="11.75390625" style="210" customWidth="1"/>
    <col min="5" max="5" width="11.75390625" style="211" customWidth="1"/>
    <col min="6" max="6" width="34.75390625" style="212" customWidth="1"/>
    <col min="7" max="7" width="8.75390625" style="212" hidden="1" customWidth="1"/>
    <col min="8" max="8" width="9.50390625" style="212" hidden="1" customWidth="1"/>
    <col min="9" max="9" width="8.50390625" style="210" hidden="1" customWidth="1"/>
    <col min="10" max="12" width="8.00390625" style="210" hidden="1" customWidth="1"/>
    <col min="13" max="13" width="7.25390625" style="210" hidden="1" customWidth="1"/>
    <col min="14" max="14" width="9.875" style="210" hidden="1" customWidth="1"/>
    <col min="15" max="18" width="8.00390625" style="210" hidden="1" customWidth="1"/>
    <col min="19" max="19" width="3.125" style="210" hidden="1" customWidth="1"/>
    <col min="20" max="20" width="7.50390625" style="210" hidden="1" customWidth="1"/>
    <col min="21" max="22" width="8.00390625" style="210" hidden="1" customWidth="1"/>
    <col min="23" max="248" width="8.00390625" style="210" customWidth="1"/>
    <col min="249" max="250" width="8.00390625" style="113" customWidth="1"/>
    <col min="251" max="255" width="8.00390625" style="114" customWidth="1"/>
  </cols>
  <sheetData>
    <row r="1" ht="15">
      <c r="A1" s="213" t="s">
        <v>2447</v>
      </c>
    </row>
    <row r="2" spans="1:255" s="154" customFormat="1" ht="20.25">
      <c r="A2" s="214"/>
      <c r="B2" s="214"/>
      <c r="C2" s="215" t="s">
        <v>2448</v>
      </c>
      <c r="D2" s="214"/>
      <c r="E2" s="216"/>
      <c r="F2" s="217"/>
      <c r="G2" s="217"/>
      <c r="H2" s="217"/>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c r="AK2" s="214"/>
      <c r="AL2" s="214"/>
      <c r="AM2" s="214"/>
      <c r="AN2" s="214"/>
      <c r="AO2" s="214"/>
      <c r="AP2" s="214"/>
      <c r="AQ2" s="214"/>
      <c r="AR2" s="214"/>
      <c r="AS2" s="214"/>
      <c r="AT2" s="214"/>
      <c r="AU2" s="214"/>
      <c r="AV2" s="214"/>
      <c r="AW2" s="214"/>
      <c r="AX2" s="214"/>
      <c r="AY2" s="214"/>
      <c r="AZ2" s="214"/>
      <c r="BA2" s="214"/>
      <c r="BB2" s="214"/>
      <c r="BC2" s="214"/>
      <c r="BD2" s="214"/>
      <c r="BE2" s="214"/>
      <c r="BF2" s="214"/>
      <c r="BG2" s="214"/>
      <c r="BH2" s="214"/>
      <c r="BI2" s="214"/>
      <c r="BJ2" s="214"/>
      <c r="BK2" s="214"/>
      <c r="BL2" s="214"/>
      <c r="BM2" s="214"/>
      <c r="BN2" s="214"/>
      <c r="BO2" s="214"/>
      <c r="BP2" s="214"/>
      <c r="BQ2" s="214"/>
      <c r="BR2" s="214"/>
      <c r="BS2" s="214"/>
      <c r="BT2" s="214"/>
      <c r="BU2" s="214"/>
      <c r="BV2" s="214"/>
      <c r="BW2" s="214"/>
      <c r="BX2" s="214"/>
      <c r="BY2" s="214"/>
      <c r="BZ2" s="214"/>
      <c r="CA2" s="214"/>
      <c r="CB2" s="214"/>
      <c r="CC2" s="214"/>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214"/>
      <c r="DK2" s="214"/>
      <c r="DL2" s="214"/>
      <c r="DM2" s="214"/>
      <c r="DN2" s="214"/>
      <c r="DO2" s="214"/>
      <c r="DP2" s="214"/>
      <c r="DQ2" s="214"/>
      <c r="DR2" s="214"/>
      <c r="DS2" s="214"/>
      <c r="DT2" s="214"/>
      <c r="DU2" s="214"/>
      <c r="DV2" s="214"/>
      <c r="DW2" s="214"/>
      <c r="DX2" s="214"/>
      <c r="DY2" s="214"/>
      <c r="DZ2" s="214"/>
      <c r="EA2" s="214"/>
      <c r="EB2" s="214"/>
      <c r="EC2" s="214"/>
      <c r="ED2" s="214"/>
      <c r="EE2" s="214"/>
      <c r="EF2" s="214"/>
      <c r="EG2" s="214"/>
      <c r="EH2" s="214"/>
      <c r="EI2" s="214"/>
      <c r="EJ2" s="214"/>
      <c r="EK2" s="214"/>
      <c r="EL2" s="214"/>
      <c r="EM2" s="214"/>
      <c r="EN2" s="214"/>
      <c r="EO2" s="214"/>
      <c r="EP2" s="214"/>
      <c r="EQ2" s="214"/>
      <c r="ER2" s="214"/>
      <c r="ES2" s="214"/>
      <c r="ET2" s="214"/>
      <c r="EU2" s="214"/>
      <c r="EV2" s="214"/>
      <c r="EW2" s="214"/>
      <c r="EX2" s="214"/>
      <c r="EY2" s="214"/>
      <c r="EZ2" s="214"/>
      <c r="FA2" s="214"/>
      <c r="FB2" s="214"/>
      <c r="FC2" s="214"/>
      <c r="FD2" s="214"/>
      <c r="FE2" s="214"/>
      <c r="FF2" s="214"/>
      <c r="FG2" s="214"/>
      <c r="FH2" s="214"/>
      <c r="FI2" s="214"/>
      <c r="FJ2" s="214"/>
      <c r="FK2" s="214"/>
      <c r="FL2" s="214"/>
      <c r="FM2" s="214"/>
      <c r="FN2" s="214"/>
      <c r="FO2" s="214"/>
      <c r="FP2" s="214"/>
      <c r="FQ2" s="214"/>
      <c r="FR2" s="214"/>
      <c r="FS2" s="214"/>
      <c r="FT2" s="214"/>
      <c r="FU2" s="214"/>
      <c r="FV2" s="214"/>
      <c r="FW2" s="214"/>
      <c r="FX2" s="214"/>
      <c r="FY2" s="214"/>
      <c r="FZ2" s="214"/>
      <c r="GA2" s="214"/>
      <c r="GB2" s="214"/>
      <c r="GC2" s="214"/>
      <c r="GD2" s="214"/>
      <c r="GE2" s="214"/>
      <c r="GF2" s="214"/>
      <c r="GG2" s="214"/>
      <c r="GH2" s="214"/>
      <c r="GI2" s="214"/>
      <c r="GJ2" s="214"/>
      <c r="GK2" s="214"/>
      <c r="GL2" s="214"/>
      <c r="GM2" s="214"/>
      <c r="GN2" s="214"/>
      <c r="GO2" s="214"/>
      <c r="GP2" s="214"/>
      <c r="GQ2" s="214"/>
      <c r="GR2" s="214"/>
      <c r="GS2" s="214"/>
      <c r="GT2" s="214"/>
      <c r="GU2" s="214"/>
      <c r="GV2" s="214"/>
      <c r="GW2" s="214"/>
      <c r="GX2" s="214"/>
      <c r="GY2" s="214"/>
      <c r="GZ2" s="214"/>
      <c r="HA2" s="214"/>
      <c r="HB2" s="214"/>
      <c r="HC2" s="214"/>
      <c r="HD2" s="214"/>
      <c r="HE2" s="214"/>
      <c r="HF2" s="214"/>
      <c r="HG2" s="214"/>
      <c r="HH2" s="214"/>
      <c r="HI2" s="214"/>
      <c r="HJ2" s="214"/>
      <c r="HK2" s="214"/>
      <c r="HL2" s="214"/>
      <c r="HM2" s="214"/>
      <c r="HN2" s="214"/>
      <c r="HO2" s="214"/>
      <c r="HP2" s="214"/>
      <c r="HQ2" s="214"/>
      <c r="HR2" s="214"/>
      <c r="HS2" s="214"/>
      <c r="HT2" s="214"/>
      <c r="HU2" s="214"/>
      <c r="HV2" s="214"/>
      <c r="HW2" s="214"/>
      <c r="HX2" s="214"/>
      <c r="HY2" s="214"/>
      <c r="HZ2" s="214"/>
      <c r="IA2" s="214"/>
      <c r="IB2" s="214"/>
      <c r="IC2" s="214"/>
      <c r="ID2" s="214"/>
      <c r="IE2" s="214"/>
      <c r="IF2" s="214"/>
      <c r="IG2" s="214"/>
      <c r="IH2" s="214"/>
      <c r="II2" s="214"/>
      <c r="IJ2" s="214"/>
      <c r="IK2" s="214"/>
      <c r="IL2" s="214"/>
      <c r="IM2" s="214"/>
      <c r="IN2" s="214"/>
      <c r="IO2" s="240"/>
      <c r="IP2" s="240"/>
      <c r="IQ2" s="240"/>
      <c r="IR2" s="240"/>
      <c r="IS2" s="240"/>
      <c r="IT2" s="240"/>
      <c r="IU2" s="240"/>
    </row>
    <row r="3" spans="1:8" ht="6" customHeight="1">
      <c r="A3" s="210"/>
      <c r="B3" s="210"/>
      <c r="F3" s="218"/>
      <c r="G3" s="218"/>
      <c r="H3" s="218"/>
    </row>
    <row r="4" spans="1:8" ht="15.75">
      <c r="A4" s="219"/>
      <c r="B4" s="210"/>
      <c r="C4" s="220"/>
      <c r="F4" s="218" t="s">
        <v>63</v>
      </c>
      <c r="G4" s="218"/>
      <c r="H4" s="218"/>
    </row>
    <row r="5" spans="1:16" ht="30" customHeight="1">
      <c r="A5" s="221" t="s">
        <v>64</v>
      </c>
      <c r="B5" s="222" t="s">
        <v>30</v>
      </c>
      <c r="C5" s="223" t="s">
        <v>2304</v>
      </c>
      <c r="D5" s="223" t="s">
        <v>32</v>
      </c>
      <c r="E5" s="224" t="s">
        <v>33</v>
      </c>
      <c r="F5" s="225" t="s">
        <v>65</v>
      </c>
      <c r="G5" s="226"/>
      <c r="H5" s="227" t="s">
        <v>32</v>
      </c>
      <c r="I5" s="236" t="s">
        <v>2449</v>
      </c>
      <c r="J5" s="237" t="s">
        <v>2450</v>
      </c>
      <c r="K5" s="238" t="s">
        <v>2451</v>
      </c>
      <c r="L5" s="238" t="s">
        <v>2452</v>
      </c>
      <c r="M5" s="236" t="s">
        <v>2453</v>
      </c>
      <c r="N5" s="238" t="s">
        <v>2454</v>
      </c>
      <c r="P5" s="210" t="s">
        <v>2455</v>
      </c>
    </row>
    <row r="6" spans="1:15" ht="15" customHeight="1">
      <c r="A6" s="228" t="s">
        <v>66</v>
      </c>
      <c r="B6" s="229" t="s">
        <v>67</v>
      </c>
      <c r="C6" s="230">
        <f>C7+C19+C28+C39+C50+C61+C72+C80+C89+C102+C111+C122+C134+C141+C149+C155+C162+C169+C176+C183+C190+C198+C204+C210+C217+C232</f>
        <v>48127</v>
      </c>
      <c r="D6" s="230">
        <f>D7+D19+D28+D39+D50+D61+D72+D80+D89+D102+D111+D122+D134+D141+D149+D155+D162+D169+D176+D183+D190+D198+D204+D210+D217+D232</f>
        <v>48288</v>
      </c>
      <c r="E6" s="231">
        <f>_xlfn.IFERROR(D6/C6*100,"")</f>
        <v>100.3345315519355</v>
      </c>
      <c r="F6" s="232"/>
      <c r="G6" s="233">
        <v>47792</v>
      </c>
      <c r="H6" s="234">
        <f>SUM(I6:N6)</f>
        <v>48288</v>
      </c>
      <c r="I6" s="239">
        <f aca="true" t="shared" si="0" ref="I6:N6">I7+I19+I28+I39+I50+I61+I72+I80+I89+I102+I111+I122+I134+I141+I149+I155+I162+I169+I176+I183+I190+I198+I204+I210+I217+I232</f>
        <v>47795</v>
      </c>
      <c r="J6" s="239">
        <f t="shared" si="0"/>
        <v>493</v>
      </c>
      <c r="K6" s="239">
        <f t="shared" si="0"/>
        <v>0</v>
      </c>
      <c r="L6" s="239">
        <f t="shared" si="0"/>
        <v>0</v>
      </c>
      <c r="M6" s="239">
        <f t="shared" si="0"/>
        <v>0</v>
      </c>
      <c r="N6" s="239">
        <f t="shared" si="0"/>
        <v>0</v>
      </c>
      <c r="O6" s="210">
        <f>D6/10000</f>
        <v>4.8288</v>
      </c>
    </row>
    <row r="7" spans="1:15" ht="15" customHeight="1">
      <c r="A7" s="228" t="s">
        <v>68</v>
      </c>
      <c r="B7" s="229" t="s">
        <v>69</v>
      </c>
      <c r="C7" s="230">
        <f>SUM(C8:C18)</f>
        <v>1107</v>
      </c>
      <c r="D7" s="230">
        <f>SUM(D8:D18)</f>
        <v>1148</v>
      </c>
      <c r="E7" s="231">
        <f aca="true" t="shared" si="1" ref="E7:E70">_xlfn.IFERROR(D7/C7*100,"")</f>
        <v>103.7037037037037</v>
      </c>
      <c r="F7" s="232"/>
      <c r="G7" s="233">
        <v>1148</v>
      </c>
      <c r="H7" s="234">
        <f>SUM(I7:N7)</f>
        <v>1148</v>
      </c>
      <c r="I7" s="239">
        <v>1148</v>
      </c>
      <c r="J7" s="239">
        <f aca="true" t="shared" si="2" ref="I7:N7">SUM(J8:J18)</f>
        <v>0</v>
      </c>
      <c r="K7" s="239">
        <f t="shared" si="2"/>
        <v>0</v>
      </c>
      <c r="L7" s="239">
        <f t="shared" si="2"/>
        <v>0</v>
      </c>
      <c r="M7" s="239">
        <f t="shared" si="2"/>
        <v>0</v>
      </c>
      <c r="N7" s="239">
        <f t="shared" si="2"/>
        <v>0</v>
      </c>
      <c r="O7" s="210">
        <f>D7/10000</f>
        <v>0.1148</v>
      </c>
    </row>
    <row r="8" spans="1:15" ht="15" customHeight="1">
      <c r="A8" s="228" t="s">
        <v>70</v>
      </c>
      <c r="B8" s="229" t="s">
        <v>71</v>
      </c>
      <c r="C8" s="230">
        <v>653</v>
      </c>
      <c r="D8" s="235">
        <v>726</v>
      </c>
      <c r="E8" s="231">
        <f t="shared" si="1"/>
        <v>111.1791730474732</v>
      </c>
      <c r="F8" s="232"/>
      <c r="G8" s="233">
        <v>726</v>
      </c>
      <c r="H8" s="234">
        <f aca="true" t="shared" si="3" ref="H8:H71">SUM(I8:N8)</f>
        <v>726</v>
      </c>
      <c r="I8" s="239">
        <v>726</v>
      </c>
      <c r="J8" s="239"/>
      <c r="K8" s="239"/>
      <c r="L8" s="239"/>
      <c r="M8" s="239"/>
      <c r="N8" s="239"/>
      <c r="O8" s="210">
        <f aca="true" t="shared" si="4" ref="O8:O39">D8/10000</f>
        <v>0.0726</v>
      </c>
    </row>
    <row r="9" spans="1:15" ht="15" customHeight="1">
      <c r="A9" s="228" t="s">
        <v>72</v>
      </c>
      <c r="B9" s="229" t="s">
        <v>73</v>
      </c>
      <c r="C9" s="230">
        <v>232</v>
      </c>
      <c r="D9" s="235">
        <v>183</v>
      </c>
      <c r="E9" s="231">
        <f t="shared" si="1"/>
        <v>78.87931034482759</v>
      </c>
      <c r="F9" s="232"/>
      <c r="G9" s="233">
        <v>183</v>
      </c>
      <c r="H9" s="234">
        <f t="shared" si="3"/>
        <v>183</v>
      </c>
      <c r="I9" s="239">
        <v>183</v>
      </c>
      <c r="J9" s="239"/>
      <c r="K9" s="239"/>
      <c r="L9" s="239"/>
      <c r="M9" s="239"/>
      <c r="N9" s="239"/>
      <c r="O9" s="210">
        <f t="shared" si="4"/>
        <v>0.0183</v>
      </c>
    </row>
    <row r="10" spans="1:15" ht="15" customHeight="1">
      <c r="A10" s="228" t="s">
        <v>74</v>
      </c>
      <c r="B10" s="229" t="s">
        <v>75</v>
      </c>
      <c r="C10" s="230">
        <v>0</v>
      </c>
      <c r="D10" s="235">
        <v>0</v>
      </c>
      <c r="E10" s="231">
        <f t="shared" si="1"/>
      </c>
      <c r="F10" s="232"/>
      <c r="G10" s="233">
        <v>0</v>
      </c>
      <c r="H10" s="234">
        <f t="shared" si="3"/>
        <v>0</v>
      </c>
      <c r="I10" s="239">
        <v>0</v>
      </c>
      <c r="J10" s="239"/>
      <c r="K10" s="239"/>
      <c r="L10" s="239"/>
      <c r="M10" s="239"/>
      <c r="N10" s="239"/>
      <c r="O10" s="210">
        <f t="shared" si="4"/>
        <v>0</v>
      </c>
    </row>
    <row r="11" spans="1:15" ht="15" customHeight="1">
      <c r="A11" s="228" t="s">
        <v>76</v>
      </c>
      <c r="B11" s="229" t="s">
        <v>77</v>
      </c>
      <c r="C11" s="230">
        <v>0</v>
      </c>
      <c r="D11" s="235">
        <v>0</v>
      </c>
      <c r="E11" s="231">
        <f t="shared" si="1"/>
      </c>
      <c r="F11" s="232"/>
      <c r="G11" s="233">
        <v>0</v>
      </c>
      <c r="H11" s="234">
        <f t="shared" si="3"/>
        <v>0</v>
      </c>
      <c r="I11" s="239">
        <v>0</v>
      </c>
      <c r="J11" s="239"/>
      <c r="K11" s="239"/>
      <c r="L11" s="239"/>
      <c r="M11" s="239"/>
      <c r="N11" s="239"/>
      <c r="O11" s="210">
        <f t="shared" si="4"/>
        <v>0</v>
      </c>
    </row>
    <row r="12" spans="1:15" ht="15" customHeight="1">
      <c r="A12" s="228" t="s">
        <v>78</v>
      </c>
      <c r="B12" s="229" t="s">
        <v>79</v>
      </c>
      <c r="C12" s="230">
        <v>52</v>
      </c>
      <c r="D12" s="235">
        <v>80</v>
      </c>
      <c r="E12" s="231">
        <f t="shared" si="1"/>
        <v>153.84615384615387</v>
      </c>
      <c r="F12" s="232"/>
      <c r="G12" s="233">
        <v>80</v>
      </c>
      <c r="H12" s="234">
        <f t="shared" si="3"/>
        <v>80</v>
      </c>
      <c r="I12" s="239">
        <v>80</v>
      </c>
      <c r="J12" s="239"/>
      <c r="K12" s="239"/>
      <c r="L12" s="239"/>
      <c r="M12" s="239"/>
      <c r="N12" s="239"/>
      <c r="O12" s="210">
        <f t="shared" si="4"/>
        <v>0.008</v>
      </c>
    </row>
    <row r="13" spans="1:15" ht="15" customHeight="1">
      <c r="A13" s="228" t="s">
        <v>80</v>
      </c>
      <c r="B13" s="229" t="s">
        <v>81</v>
      </c>
      <c r="C13" s="230">
        <v>14</v>
      </c>
      <c r="D13" s="235">
        <v>30</v>
      </c>
      <c r="E13" s="231">
        <f t="shared" si="1"/>
        <v>214.28571428571428</v>
      </c>
      <c r="F13" s="232"/>
      <c r="G13" s="233">
        <v>30</v>
      </c>
      <c r="H13" s="234">
        <f t="shared" si="3"/>
        <v>30</v>
      </c>
      <c r="I13" s="239">
        <v>30</v>
      </c>
      <c r="J13" s="239"/>
      <c r="K13" s="239"/>
      <c r="L13" s="239"/>
      <c r="M13" s="239"/>
      <c r="N13" s="239"/>
      <c r="O13" s="210">
        <f t="shared" si="4"/>
        <v>0.003</v>
      </c>
    </row>
    <row r="14" spans="1:15" ht="15" customHeight="1">
      <c r="A14" s="228" t="s">
        <v>82</v>
      </c>
      <c r="B14" s="229" t="s">
        <v>83</v>
      </c>
      <c r="C14" s="230">
        <v>0</v>
      </c>
      <c r="D14" s="235">
        <v>0</v>
      </c>
      <c r="E14" s="231">
        <f t="shared" si="1"/>
      </c>
      <c r="F14" s="232"/>
      <c r="G14" s="233">
        <v>0</v>
      </c>
      <c r="H14" s="234">
        <f t="shared" si="3"/>
        <v>0</v>
      </c>
      <c r="I14" s="239">
        <v>0</v>
      </c>
      <c r="J14" s="239"/>
      <c r="K14" s="239"/>
      <c r="L14" s="239"/>
      <c r="M14" s="239"/>
      <c r="N14" s="239"/>
      <c r="O14" s="210">
        <f t="shared" si="4"/>
        <v>0</v>
      </c>
    </row>
    <row r="15" spans="1:15" ht="15" customHeight="1">
      <c r="A15" s="228" t="s">
        <v>84</v>
      </c>
      <c r="B15" s="229" t="s">
        <v>85</v>
      </c>
      <c r="C15" s="230">
        <v>115</v>
      </c>
      <c r="D15" s="235">
        <v>85</v>
      </c>
      <c r="E15" s="231">
        <f t="shared" si="1"/>
        <v>73.91304347826086</v>
      </c>
      <c r="F15" s="232"/>
      <c r="G15" s="233">
        <v>85</v>
      </c>
      <c r="H15" s="234">
        <f t="shared" si="3"/>
        <v>85</v>
      </c>
      <c r="I15" s="239">
        <v>85</v>
      </c>
      <c r="J15" s="239"/>
      <c r="K15" s="239"/>
      <c r="L15" s="239"/>
      <c r="M15" s="239"/>
      <c r="N15" s="239"/>
      <c r="O15" s="210">
        <f t="shared" si="4"/>
        <v>0.0085</v>
      </c>
    </row>
    <row r="16" spans="1:15" ht="15" customHeight="1">
      <c r="A16" s="228" t="s">
        <v>86</v>
      </c>
      <c r="B16" s="229" t="s">
        <v>87</v>
      </c>
      <c r="C16" s="230">
        <v>0</v>
      </c>
      <c r="D16" s="235">
        <v>0</v>
      </c>
      <c r="E16" s="231">
        <f t="shared" si="1"/>
      </c>
      <c r="F16" s="232"/>
      <c r="G16" s="233">
        <v>0</v>
      </c>
      <c r="H16" s="234">
        <f t="shared" si="3"/>
        <v>0</v>
      </c>
      <c r="I16" s="239">
        <v>0</v>
      </c>
      <c r="J16" s="239"/>
      <c r="K16" s="239"/>
      <c r="L16" s="239"/>
      <c r="M16" s="239"/>
      <c r="N16" s="239"/>
      <c r="O16" s="210">
        <f t="shared" si="4"/>
        <v>0</v>
      </c>
    </row>
    <row r="17" spans="1:15" ht="15" customHeight="1">
      <c r="A17" s="228" t="s">
        <v>88</v>
      </c>
      <c r="B17" s="229" t="s">
        <v>89</v>
      </c>
      <c r="C17" s="230">
        <v>41</v>
      </c>
      <c r="D17" s="235">
        <v>44</v>
      </c>
      <c r="E17" s="231">
        <f t="shared" si="1"/>
        <v>107.31707317073172</v>
      </c>
      <c r="F17" s="232"/>
      <c r="G17" s="233">
        <v>44</v>
      </c>
      <c r="H17" s="234">
        <f t="shared" si="3"/>
        <v>44</v>
      </c>
      <c r="I17" s="239">
        <v>44</v>
      </c>
      <c r="J17" s="239"/>
      <c r="K17" s="239"/>
      <c r="L17" s="239"/>
      <c r="M17" s="239"/>
      <c r="N17" s="239"/>
      <c r="O17" s="210">
        <f t="shared" si="4"/>
        <v>0.0044</v>
      </c>
    </row>
    <row r="18" spans="1:15" ht="15" customHeight="1">
      <c r="A18" s="228" t="s">
        <v>90</v>
      </c>
      <c r="B18" s="229" t="s">
        <v>91</v>
      </c>
      <c r="C18" s="230">
        <v>0</v>
      </c>
      <c r="D18" s="235">
        <v>0</v>
      </c>
      <c r="E18" s="231">
        <f t="shared" si="1"/>
      </c>
      <c r="F18" s="232"/>
      <c r="G18" s="233">
        <v>0</v>
      </c>
      <c r="H18" s="234">
        <f t="shared" si="3"/>
        <v>0</v>
      </c>
      <c r="I18" s="239">
        <v>0</v>
      </c>
      <c r="J18" s="239"/>
      <c r="K18" s="239"/>
      <c r="L18" s="239"/>
      <c r="M18" s="239"/>
      <c r="N18" s="239"/>
      <c r="O18" s="210">
        <f t="shared" si="4"/>
        <v>0</v>
      </c>
    </row>
    <row r="19" spans="1:15" ht="15" customHeight="1">
      <c r="A19" s="228" t="s">
        <v>92</v>
      </c>
      <c r="B19" s="229" t="s">
        <v>93</v>
      </c>
      <c r="C19" s="235">
        <f>SUM(C20:C27)</f>
        <v>828</v>
      </c>
      <c r="D19" s="235">
        <f>SUM(D20:D27)</f>
        <v>742</v>
      </c>
      <c r="E19" s="231">
        <f t="shared" si="1"/>
        <v>89.61352657004831</v>
      </c>
      <c r="F19" s="232"/>
      <c r="G19" s="233">
        <v>742</v>
      </c>
      <c r="H19" s="234">
        <f t="shared" si="3"/>
        <v>742</v>
      </c>
      <c r="I19" s="239">
        <f>SUM(I20:I27)</f>
        <v>742</v>
      </c>
      <c r="J19" s="239">
        <f aca="true" t="shared" si="5" ref="I19:N19">SUM(J21:J27)</f>
        <v>0</v>
      </c>
      <c r="K19" s="239">
        <f t="shared" si="5"/>
        <v>0</v>
      </c>
      <c r="L19" s="239">
        <f t="shared" si="5"/>
        <v>0</v>
      </c>
      <c r="M19" s="239">
        <f t="shared" si="5"/>
        <v>0</v>
      </c>
      <c r="N19" s="239">
        <f t="shared" si="5"/>
        <v>0</v>
      </c>
      <c r="O19" s="210">
        <f t="shared" si="4"/>
        <v>0.0742</v>
      </c>
    </row>
    <row r="20" spans="1:15" ht="15" customHeight="1">
      <c r="A20" s="228" t="s">
        <v>94</v>
      </c>
      <c r="B20" s="229" t="s">
        <v>71</v>
      </c>
      <c r="C20" s="230">
        <v>576</v>
      </c>
      <c r="D20" s="235">
        <v>535</v>
      </c>
      <c r="E20" s="231">
        <f t="shared" si="1"/>
        <v>92.88194444444444</v>
      </c>
      <c r="F20" s="232"/>
      <c r="G20" s="233">
        <v>535</v>
      </c>
      <c r="H20" s="234">
        <f t="shared" si="3"/>
        <v>535</v>
      </c>
      <c r="I20" s="239">
        <v>535</v>
      </c>
      <c r="J20" s="239"/>
      <c r="K20" s="239"/>
      <c r="L20" s="239"/>
      <c r="M20" s="239"/>
      <c r="N20" s="239"/>
      <c r="O20" s="210">
        <f t="shared" si="4"/>
        <v>0.0535</v>
      </c>
    </row>
    <row r="21" spans="1:15" ht="15" customHeight="1">
      <c r="A21" s="228" t="s">
        <v>95</v>
      </c>
      <c r="B21" s="229" t="s">
        <v>73</v>
      </c>
      <c r="C21" s="230">
        <v>226</v>
      </c>
      <c r="D21" s="235">
        <v>54</v>
      </c>
      <c r="E21" s="231">
        <f t="shared" si="1"/>
        <v>23.893805309734514</v>
      </c>
      <c r="F21" s="232"/>
      <c r="G21" s="233">
        <v>54</v>
      </c>
      <c r="H21" s="234">
        <f t="shared" si="3"/>
        <v>54</v>
      </c>
      <c r="I21" s="239">
        <v>54</v>
      </c>
      <c r="J21" s="239"/>
      <c r="K21" s="239"/>
      <c r="L21" s="239"/>
      <c r="M21" s="239"/>
      <c r="N21" s="239"/>
      <c r="O21" s="210">
        <f t="shared" si="4"/>
        <v>0.0054</v>
      </c>
    </row>
    <row r="22" spans="1:15" ht="15" customHeight="1">
      <c r="A22" s="228" t="s">
        <v>96</v>
      </c>
      <c r="B22" s="229" t="s">
        <v>75</v>
      </c>
      <c r="C22" s="230">
        <v>0</v>
      </c>
      <c r="D22" s="235">
        <v>0</v>
      </c>
      <c r="E22" s="231">
        <f t="shared" si="1"/>
      </c>
      <c r="F22" s="232"/>
      <c r="G22" s="233">
        <v>0</v>
      </c>
      <c r="H22" s="234">
        <f t="shared" si="3"/>
        <v>0</v>
      </c>
      <c r="I22" s="239">
        <v>0</v>
      </c>
      <c r="J22" s="239"/>
      <c r="K22" s="239"/>
      <c r="L22" s="239"/>
      <c r="M22" s="239"/>
      <c r="N22" s="239"/>
      <c r="O22" s="210">
        <f t="shared" si="4"/>
        <v>0</v>
      </c>
    </row>
    <row r="23" spans="1:15" ht="15" customHeight="1">
      <c r="A23" s="228" t="s">
        <v>97</v>
      </c>
      <c r="B23" s="229" t="s">
        <v>98</v>
      </c>
      <c r="C23" s="230">
        <v>0</v>
      </c>
      <c r="D23" s="235">
        <v>0</v>
      </c>
      <c r="E23" s="231">
        <f t="shared" si="1"/>
      </c>
      <c r="F23" s="232"/>
      <c r="G23" s="233">
        <v>0</v>
      </c>
      <c r="H23" s="234">
        <f t="shared" si="3"/>
        <v>0</v>
      </c>
      <c r="I23" s="239">
        <v>0</v>
      </c>
      <c r="J23" s="239"/>
      <c r="K23" s="239"/>
      <c r="L23" s="239"/>
      <c r="M23" s="239"/>
      <c r="N23" s="239"/>
      <c r="O23" s="210">
        <f t="shared" si="4"/>
        <v>0</v>
      </c>
    </row>
    <row r="24" spans="1:15" ht="15" customHeight="1">
      <c r="A24" s="228" t="s">
        <v>99</v>
      </c>
      <c r="B24" s="229" t="s">
        <v>100</v>
      </c>
      <c r="C24" s="230">
        <v>0</v>
      </c>
      <c r="D24" s="235">
        <v>35</v>
      </c>
      <c r="E24" s="231">
        <f t="shared" si="1"/>
      </c>
      <c r="F24" s="232"/>
      <c r="G24" s="233">
        <v>35</v>
      </c>
      <c r="H24" s="234">
        <f t="shared" si="3"/>
        <v>35</v>
      </c>
      <c r="I24" s="239">
        <v>35</v>
      </c>
      <c r="J24" s="239"/>
      <c r="K24" s="239"/>
      <c r="L24" s="239"/>
      <c r="M24" s="239"/>
      <c r="N24" s="239"/>
      <c r="O24" s="210">
        <f t="shared" si="4"/>
        <v>0.0035</v>
      </c>
    </row>
    <row r="25" spans="1:15" ht="15" customHeight="1">
      <c r="A25" s="228" t="s">
        <v>101</v>
      </c>
      <c r="B25" s="229" t="s">
        <v>102</v>
      </c>
      <c r="C25" s="230">
        <v>0</v>
      </c>
      <c r="D25" s="235">
        <v>85</v>
      </c>
      <c r="E25" s="231">
        <f t="shared" si="1"/>
      </c>
      <c r="F25" s="232"/>
      <c r="G25" s="233">
        <v>85</v>
      </c>
      <c r="H25" s="234">
        <f t="shared" si="3"/>
        <v>85</v>
      </c>
      <c r="I25" s="239">
        <v>85</v>
      </c>
      <c r="J25" s="239"/>
      <c r="K25" s="239"/>
      <c r="L25" s="239"/>
      <c r="M25" s="239"/>
      <c r="N25" s="239"/>
      <c r="O25" s="210">
        <f t="shared" si="4"/>
        <v>0.0085</v>
      </c>
    </row>
    <row r="26" spans="1:15" ht="15" customHeight="1">
      <c r="A26" s="228" t="s">
        <v>103</v>
      </c>
      <c r="B26" s="229" t="s">
        <v>89</v>
      </c>
      <c r="C26" s="230">
        <v>26</v>
      </c>
      <c r="D26" s="235">
        <v>33</v>
      </c>
      <c r="E26" s="231">
        <f t="shared" si="1"/>
        <v>126.92307692307692</v>
      </c>
      <c r="F26" s="232"/>
      <c r="G26" s="233">
        <v>33</v>
      </c>
      <c r="H26" s="234">
        <f t="shared" si="3"/>
        <v>33</v>
      </c>
      <c r="I26" s="239">
        <v>33</v>
      </c>
      <c r="J26" s="239"/>
      <c r="K26" s="239"/>
      <c r="L26" s="239"/>
      <c r="M26" s="239"/>
      <c r="N26" s="239"/>
      <c r="O26" s="210">
        <f t="shared" si="4"/>
        <v>0.0033</v>
      </c>
    </row>
    <row r="27" spans="1:15" ht="15" customHeight="1">
      <c r="A27" s="228" t="s">
        <v>104</v>
      </c>
      <c r="B27" s="229" t="s">
        <v>105</v>
      </c>
      <c r="C27" s="230">
        <v>0</v>
      </c>
      <c r="D27" s="235">
        <v>0</v>
      </c>
      <c r="E27" s="231">
        <f t="shared" si="1"/>
      </c>
      <c r="F27" s="232"/>
      <c r="G27" s="233">
        <v>0</v>
      </c>
      <c r="H27" s="234">
        <f t="shared" si="3"/>
        <v>0</v>
      </c>
      <c r="I27" s="239">
        <v>0</v>
      </c>
      <c r="J27" s="239"/>
      <c r="K27" s="239"/>
      <c r="L27" s="239"/>
      <c r="M27" s="239"/>
      <c r="N27" s="239"/>
      <c r="O27" s="210">
        <f t="shared" si="4"/>
        <v>0</v>
      </c>
    </row>
    <row r="28" spans="1:15" ht="15" customHeight="1">
      <c r="A28" s="228" t="s">
        <v>106</v>
      </c>
      <c r="B28" s="229" t="s">
        <v>107</v>
      </c>
      <c r="C28" s="230">
        <f>SUM(C29:C38)</f>
        <v>9525</v>
      </c>
      <c r="D28" s="230">
        <f>SUM(D29:D38)</f>
        <v>8838</v>
      </c>
      <c r="E28" s="231">
        <f t="shared" si="1"/>
        <v>92.78740157480316</v>
      </c>
      <c r="F28" s="232"/>
      <c r="G28" s="233">
        <v>8838</v>
      </c>
      <c r="H28" s="234">
        <f t="shared" si="3"/>
        <v>8838</v>
      </c>
      <c r="I28" s="239">
        <f>SUM(I29:I38)</f>
        <v>8838</v>
      </c>
      <c r="J28" s="239">
        <f aca="true" t="shared" si="6" ref="I28:N28">SUM(J29:J38)</f>
        <v>0</v>
      </c>
      <c r="K28" s="239">
        <f t="shared" si="6"/>
        <v>0</v>
      </c>
      <c r="L28" s="239">
        <f t="shared" si="6"/>
        <v>0</v>
      </c>
      <c r="M28" s="239">
        <f t="shared" si="6"/>
        <v>0</v>
      </c>
      <c r="N28" s="239">
        <f t="shared" si="6"/>
        <v>0</v>
      </c>
      <c r="O28" s="210">
        <f t="shared" si="4"/>
        <v>0.8838</v>
      </c>
    </row>
    <row r="29" spans="1:15" ht="15" customHeight="1">
      <c r="A29" s="228" t="s">
        <v>108</v>
      </c>
      <c r="B29" s="229" t="s">
        <v>71</v>
      </c>
      <c r="C29" s="230">
        <v>2919</v>
      </c>
      <c r="D29" s="235">
        <v>3353</v>
      </c>
      <c r="E29" s="231">
        <f t="shared" si="1"/>
        <v>114.86810551558753</v>
      </c>
      <c r="F29" s="232"/>
      <c r="G29" s="233">
        <v>3353</v>
      </c>
      <c r="H29" s="234">
        <f t="shared" si="3"/>
        <v>3353</v>
      </c>
      <c r="I29" s="239">
        <v>3353</v>
      </c>
      <c r="J29" s="239"/>
      <c r="K29" s="239"/>
      <c r="L29" s="239"/>
      <c r="M29" s="239"/>
      <c r="N29" s="239"/>
      <c r="O29" s="210">
        <f t="shared" si="4"/>
        <v>0.3353</v>
      </c>
    </row>
    <row r="30" spans="1:15" ht="15" customHeight="1">
      <c r="A30" s="228" t="s">
        <v>109</v>
      </c>
      <c r="B30" s="229" t="s">
        <v>73</v>
      </c>
      <c r="C30" s="230">
        <v>3407</v>
      </c>
      <c r="D30" s="235">
        <v>4645</v>
      </c>
      <c r="E30" s="231">
        <f t="shared" si="1"/>
        <v>136.33695333137658</v>
      </c>
      <c r="F30" s="232"/>
      <c r="G30" s="233">
        <v>4645</v>
      </c>
      <c r="H30" s="234">
        <f t="shared" si="3"/>
        <v>4645</v>
      </c>
      <c r="I30" s="239">
        <v>4645</v>
      </c>
      <c r="J30" s="239"/>
      <c r="K30" s="239"/>
      <c r="L30" s="239"/>
      <c r="M30" s="239"/>
      <c r="N30" s="239"/>
      <c r="O30" s="210">
        <f t="shared" si="4"/>
        <v>0.4645</v>
      </c>
    </row>
    <row r="31" spans="1:15" ht="15" customHeight="1">
      <c r="A31" s="228" t="s">
        <v>110</v>
      </c>
      <c r="B31" s="229" t="s">
        <v>75</v>
      </c>
      <c r="C31" s="230">
        <v>2560</v>
      </c>
      <c r="D31" s="235">
        <v>174</v>
      </c>
      <c r="E31" s="231">
        <f t="shared" si="1"/>
        <v>6.796874999999999</v>
      </c>
      <c r="F31" s="232"/>
      <c r="G31" s="233">
        <v>174</v>
      </c>
      <c r="H31" s="234">
        <f t="shared" si="3"/>
        <v>174</v>
      </c>
      <c r="I31" s="239">
        <v>174</v>
      </c>
      <c r="J31" s="239"/>
      <c r="K31" s="239"/>
      <c r="L31" s="239"/>
      <c r="M31" s="239"/>
      <c r="N31" s="239"/>
      <c r="O31" s="210">
        <f t="shared" si="4"/>
        <v>0.0174</v>
      </c>
    </row>
    <row r="32" spans="1:15" ht="15" customHeight="1">
      <c r="A32" s="228" t="s">
        <v>111</v>
      </c>
      <c r="B32" s="229" t="s">
        <v>112</v>
      </c>
      <c r="C32" s="230">
        <v>0</v>
      </c>
      <c r="D32" s="235">
        <v>0</v>
      </c>
      <c r="E32" s="231">
        <f t="shared" si="1"/>
      </c>
      <c r="F32" s="232"/>
      <c r="G32" s="233">
        <v>0</v>
      </c>
      <c r="H32" s="234">
        <f t="shared" si="3"/>
        <v>0</v>
      </c>
      <c r="I32" s="239">
        <v>0</v>
      </c>
      <c r="J32" s="239"/>
      <c r="K32" s="239"/>
      <c r="L32" s="239"/>
      <c r="M32" s="239"/>
      <c r="N32" s="239"/>
      <c r="O32" s="210">
        <f t="shared" si="4"/>
        <v>0</v>
      </c>
    </row>
    <row r="33" spans="1:15" ht="15" customHeight="1">
      <c r="A33" s="228" t="s">
        <v>113</v>
      </c>
      <c r="B33" s="229" t="s">
        <v>114</v>
      </c>
      <c r="C33" s="230">
        <v>0</v>
      </c>
      <c r="D33" s="235">
        <v>0</v>
      </c>
      <c r="E33" s="231">
        <f t="shared" si="1"/>
      </c>
      <c r="F33" s="232"/>
      <c r="G33" s="233">
        <v>0</v>
      </c>
      <c r="H33" s="234">
        <f t="shared" si="3"/>
        <v>0</v>
      </c>
      <c r="I33" s="239">
        <v>0</v>
      </c>
      <c r="J33" s="239"/>
      <c r="K33" s="239"/>
      <c r="L33" s="239"/>
      <c r="M33" s="239"/>
      <c r="N33" s="239"/>
      <c r="O33" s="210">
        <f t="shared" si="4"/>
        <v>0</v>
      </c>
    </row>
    <row r="34" spans="1:15" ht="15" customHeight="1">
      <c r="A34" s="228" t="s">
        <v>115</v>
      </c>
      <c r="B34" s="229" t="s">
        <v>116</v>
      </c>
      <c r="C34" s="230">
        <v>0</v>
      </c>
      <c r="D34" s="235">
        <v>0</v>
      </c>
      <c r="E34" s="231">
        <f t="shared" si="1"/>
      </c>
      <c r="F34" s="232"/>
      <c r="G34" s="233">
        <v>0</v>
      </c>
      <c r="H34" s="234">
        <f t="shared" si="3"/>
        <v>0</v>
      </c>
      <c r="I34" s="239">
        <v>0</v>
      </c>
      <c r="J34" s="239"/>
      <c r="K34" s="239"/>
      <c r="L34" s="239"/>
      <c r="M34" s="239"/>
      <c r="N34" s="239"/>
      <c r="O34" s="210">
        <f t="shared" si="4"/>
        <v>0</v>
      </c>
    </row>
    <row r="35" spans="1:15" ht="15" customHeight="1">
      <c r="A35" s="228" t="s">
        <v>117</v>
      </c>
      <c r="B35" s="229" t="s">
        <v>118</v>
      </c>
      <c r="C35" s="230">
        <v>0</v>
      </c>
      <c r="D35" s="235">
        <v>0</v>
      </c>
      <c r="E35" s="231">
        <f t="shared" si="1"/>
      </c>
      <c r="F35" s="232"/>
      <c r="G35" s="233">
        <v>0</v>
      </c>
      <c r="H35" s="234">
        <f t="shared" si="3"/>
        <v>0</v>
      </c>
      <c r="I35" s="239">
        <v>0</v>
      </c>
      <c r="J35" s="239"/>
      <c r="K35" s="239"/>
      <c r="L35" s="239"/>
      <c r="M35" s="239"/>
      <c r="N35" s="239"/>
      <c r="O35" s="210">
        <f t="shared" si="4"/>
        <v>0</v>
      </c>
    </row>
    <row r="36" spans="1:15" ht="15" customHeight="1">
      <c r="A36" s="228" t="s">
        <v>119</v>
      </c>
      <c r="B36" s="229" t="s">
        <v>120</v>
      </c>
      <c r="C36" s="230">
        <v>0</v>
      </c>
      <c r="D36" s="235">
        <v>0</v>
      </c>
      <c r="E36" s="231">
        <f t="shared" si="1"/>
      </c>
      <c r="F36" s="232"/>
      <c r="G36" s="233">
        <v>0</v>
      </c>
      <c r="H36" s="234">
        <f t="shared" si="3"/>
        <v>0</v>
      </c>
      <c r="I36" s="239">
        <v>0</v>
      </c>
      <c r="J36" s="239"/>
      <c r="K36" s="239"/>
      <c r="L36" s="239"/>
      <c r="M36" s="239"/>
      <c r="N36" s="239"/>
      <c r="O36" s="210">
        <f t="shared" si="4"/>
        <v>0</v>
      </c>
    </row>
    <row r="37" spans="1:15" ht="15" customHeight="1">
      <c r="A37" s="228" t="s">
        <v>121</v>
      </c>
      <c r="B37" s="229" t="s">
        <v>89</v>
      </c>
      <c r="C37" s="230">
        <v>519</v>
      </c>
      <c r="D37" s="235">
        <v>666</v>
      </c>
      <c r="E37" s="231">
        <f t="shared" si="1"/>
        <v>128.3236994219653</v>
      </c>
      <c r="F37" s="232"/>
      <c r="G37" s="233">
        <v>666</v>
      </c>
      <c r="H37" s="234">
        <f t="shared" si="3"/>
        <v>666</v>
      </c>
      <c r="I37" s="239">
        <v>666</v>
      </c>
      <c r="J37" s="239"/>
      <c r="K37" s="239"/>
      <c r="L37" s="239"/>
      <c r="M37" s="239"/>
      <c r="N37" s="239"/>
      <c r="O37" s="210">
        <f t="shared" si="4"/>
        <v>0.0666</v>
      </c>
    </row>
    <row r="38" spans="1:15" ht="15" customHeight="1">
      <c r="A38" s="228" t="s">
        <v>122</v>
      </c>
      <c r="B38" s="229" t="s">
        <v>123</v>
      </c>
      <c r="C38" s="230">
        <v>120</v>
      </c>
      <c r="D38" s="235">
        <v>0</v>
      </c>
      <c r="E38" s="231">
        <f t="shared" si="1"/>
        <v>0</v>
      </c>
      <c r="F38" s="232"/>
      <c r="G38" s="233">
        <v>0</v>
      </c>
      <c r="H38" s="234">
        <f t="shared" si="3"/>
        <v>0</v>
      </c>
      <c r="I38" s="239">
        <v>0</v>
      </c>
      <c r="J38" s="239"/>
      <c r="K38" s="239"/>
      <c r="L38" s="239"/>
      <c r="M38" s="239"/>
      <c r="N38" s="239"/>
      <c r="O38" s="210">
        <f t="shared" si="4"/>
        <v>0</v>
      </c>
    </row>
    <row r="39" spans="1:15" ht="15" customHeight="1">
      <c r="A39" s="228" t="s">
        <v>124</v>
      </c>
      <c r="B39" s="229" t="s">
        <v>125</v>
      </c>
      <c r="C39" s="230">
        <f>SUM(C40:C49)</f>
        <v>4002</v>
      </c>
      <c r="D39" s="230">
        <f>SUM(D40:D49)</f>
        <v>4711</v>
      </c>
      <c r="E39" s="231">
        <f t="shared" si="1"/>
        <v>117.71614192903547</v>
      </c>
      <c r="F39" s="232"/>
      <c r="G39" s="233">
        <v>4711</v>
      </c>
      <c r="H39" s="234">
        <f t="shared" si="3"/>
        <v>4711</v>
      </c>
      <c r="I39" s="239">
        <f aca="true" t="shared" si="7" ref="I39:N39">SUM(I40:I49)</f>
        <v>4711</v>
      </c>
      <c r="J39" s="239">
        <f t="shared" si="7"/>
        <v>0</v>
      </c>
      <c r="K39" s="239">
        <f t="shared" si="7"/>
        <v>0</v>
      </c>
      <c r="L39" s="239">
        <f t="shared" si="7"/>
        <v>0</v>
      </c>
      <c r="M39" s="239">
        <f t="shared" si="7"/>
        <v>0</v>
      </c>
      <c r="N39" s="239">
        <f t="shared" si="7"/>
        <v>0</v>
      </c>
      <c r="O39" s="210">
        <f t="shared" si="4"/>
        <v>0.4711</v>
      </c>
    </row>
    <row r="40" spans="1:15" ht="15" customHeight="1">
      <c r="A40" s="228" t="s">
        <v>126</v>
      </c>
      <c r="B40" s="229" t="s">
        <v>71</v>
      </c>
      <c r="C40" s="230">
        <v>1280</v>
      </c>
      <c r="D40" s="235">
        <v>1238</v>
      </c>
      <c r="E40" s="231">
        <f t="shared" si="1"/>
        <v>96.71875</v>
      </c>
      <c r="F40" s="232"/>
      <c r="G40" s="233">
        <v>1238</v>
      </c>
      <c r="H40" s="234">
        <f t="shared" si="3"/>
        <v>1238</v>
      </c>
      <c r="I40" s="239">
        <v>1238</v>
      </c>
      <c r="J40" s="239"/>
      <c r="K40" s="239"/>
      <c r="L40" s="239"/>
      <c r="M40" s="239"/>
      <c r="N40" s="239"/>
      <c r="O40" s="210">
        <f aca="true" t="shared" si="8" ref="O40:O61">D40/10000</f>
        <v>0.1238</v>
      </c>
    </row>
    <row r="41" spans="1:15" ht="15" customHeight="1">
      <c r="A41" s="228" t="s">
        <v>127</v>
      </c>
      <c r="B41" s="229" t="s">
        <v>73</v>
      </c>
      <c r="C41" s="230">
        <v>8</v>
      </c>
      <c r="D41" s="235">
        <v>0</v>
      </c>
      <c r="E41" s="231">
        <f t="shared" si="1"/>
        <v>0</v>
      </c>
      <c r="F41" s="232"/>
      <c r="G41" s="233">
        <v>0</v>
      </c>
      <c r="H41" s="234">
        <f t="shared" si="3"/>
        <v>0</v>
      </c>
      <c r="I41" s="239">
        <v>0</v>
      </c>
      <c r="J41" s="239"/>
      <c r="K41" s="239"/>
      <c r="L41" s="239"/>
      <c r="M41" s="239"/>
      <c r="N41" s="239"/>
      <c r="O41" s="210">
        <f t="shared" si="8"/>
        <v>0</v>
      </c>
    </row>
    <row r="42" spans="1:15" ht="15" customHeight="1">
      <c r="A42" s="228" t="s">
        <v>128</v>
      </c>
      <c r="B42" s="229" t="s">
        <v>75</v>
      </c>
      <c r="C42" s="230">
        <v>12</v>
      </c>
      <c r="D42" s="235">
        <v>0</v>
      </c>
      <c r="E42" s="231">
        <f t="shared" si="1"/>
        <v>0</v>
      </c>
      <c r="F42" s="232"/>
      <c r="G42" s="233">
        <v>0</v>
      </c>
      <c r="H42" s="234">
        <f t="shared" si="3"/>
        <v>0</v>
      </c>
      <c r="I42" s="239">
        <v>0</v>
      </c>
      <c r="J42" s="239"/>
      <c r="K42" s="239"/>
      <c r="L42" s="239"/>
      <c r="M42" s="239"/>
      <c r="N42" s="239"/>
      <c r="O42" s="210">
        <f t="shared" si="8"/>
        <v>0</v>
      </c>
    </row>
    <row r="43" spans="1:15" ht="15" customHeight="1">
      <c r="A43" s="228" t="s">
        <v>129</v>
      </c>
      <c r="B43" s="229" t="s">
        <v>130</v>
      </c>
      <c r="C43" s="230">
        <v>0</v>
      </c>
      <c r="D43" s="235">
        <v>0</v>
      </c>
      <c r="E43" s="231">
        <f t="shared" si="1"/>
      </c>
      <c r="F43" s="232"/>
      <c r="G43" s="233">
        <v>0</v>
      </c>
      <c r="H43" s="234">
        <f t="shared" si="3"/>
        <v>0</v>
      </c>
      <c r="I43" s="239">
        <v>0</v>
      </c>
      <c r="J43" s="239"/>
      <c r="K43" s="239"/>
      <c r="L43" s="239"/>
      <c r="M43" s="239"/>
      <c r="N43" s="239"/>
      <c r="O43" s="210">
        <f t="shared" si="8"/>
        <v>0</v>
      </c>
    </row>
    <row r="44" spans="1:15" ht="15" customHeight="1">
      <c r="A44" s="228" t="s">
        <v>131</v>
      </c>
      <c r="B44" s="229" t="s">
        <v>132</v>
      </c>
      <c r="C44" s="230">
        <v>0</v>
      </c>
      <c r="D44" s="235">
        <v>0</v>
      </c>
      <c r="E44" s="231">
        <f t="shared" si="1"/>
      </c>
      <c r="F44" s="232"/>
      <c r="G44" s="233">
        <v>0</v>
      </c>
      <c r="H44" s="234">
        <f t="shared" si="3"/>
        <v>0</v>
      </c>
      <c r="I44" s="239">
        <v>0</v>
      </c>
      <c r="J44" s="239"/>
      <c r="K44" s="239"/>
      <c r="L44" s="239"/>
      <c r="M44" s="239"/>
      <c r="N44" s="239"/>
      <c r="O44" s="210">
        <f t="shared" si="8"/>
        <v>0</v>
      </c>
    </row>
    <row r="45" spans="1:15" ht="15" customHeight="1">
      <c r="A45" s="228" t="s">
        <v>133</v>
      </c>
      <c r="B45" s="229" t="s">
        <v>134</v>
      </c>
      <c r="C45" s="230">
        <v>0</v>
      </c>
      <c r="D45" s="235">
        <v>0</v>
      </c>
      <c r="E45" s="231">
        <f t="shared" si="1"/>
      </c>
      <c r="F45" s="232"/>
      <c r="G45" s="233">
        <v>0</v>
      </c>
      <c r="H45" s="234">
        <f t="shared" si="3"/>
        <v>0</v>
      </c>
      <c r="I45" s="239">
        <v>0</v>
      </c>
      <c r="J45" s="239"/>
      <c r="K45" s="239"/>
      <c r="L45" s="239"/>
      <c r="M45" s="239"/>
      <c r="N45" s="239"/>
      <c r="O45" s="210">
        <f t="shared" si="8"/>
        <v>0</v>
      </c>
    </row>
    <row r="46" spans="1:15" ht="15" customHeight="1">
      <c r="A46" s="228" t="s">
        <v>135</v>
      </c>
      <c r="B46" s="229" t="s">
        <v>136</v>
      </c>
      <c r="C46" s="230">
        <v>0</v>
      </c>
      <c r="D46" s="235">
        <v>0</v>
      </c>
      <c r="E46" s="231">
        <f t="shared" si="1"/>
      </c>
      <c r="F46" s="232"/>
      <c r="G46" s="233">
        <v>0</v>
      </c>
      <c r="H46" s="234">
        <f t="shared" si="3"/>
        <v>0</v>
      </c>
      <c r="I46" s="239">
        <v>0</v>
      </c>
      <c r="J46" s="239"/>
      <c r="K46" s="239"/>
      <c r="L46" s="239"/>
      <c r="M46" s="239"/>
      <c r="N46" s="239"/>
      <c r="O46" s="210">
        <f t="shared" si="8"/>
        <v>0</v>
      </c>
    </row>
    <row r="47" spans="1:15" ht="15" customHeight="1">
      <c r="A47" s="228" t="s">
        <v>137</v>
      </c>
      <c r="B47" s="229" t="s">
        <v>138</v>
      </c>
      <c r="C47" s="230">
        <v>70</v>
      </c>
      <c r="D47" s="235">
        <v>0</v>
      </c>
      <c r="E47" s="231">
        <f t="shared" si="1"/>
        <v>0</v>
      </c>
      <c r="F47" s="232"/>
      <c r="G47" s="233">
        <v>0</v>
      </c>
      <c r="H47" s="234">
        <f t="shared" si="3"/>
        <v>0</v>
      </c>
      <c r="I47" s="239">
        <v>0</v>
      </c>
      <c r="J47" s="239"/>
      <c r="K47" s="239"/>
      <c r="L47" s="239"/>
      <c r="M47" s="239"/>
      <c r="N47" s="239"/>
      <c r="O47" s="210">
        <f t="shared" si="8"/>
        <v>0</v>
      </c>
    </row>
    <row r="48" spans="1:15" ht="15" customHeight="1">
      <c r="A48" s="228" t="s">
        <v>139</v>
      </c>
      <c r="B48" s="229" t="s">
        <v>89</v>
      </c>
      <c r="C48" s="230">
        <v>159</v>
      </c>
      <c r="D48" s="235">
        <v>287</v>
      </c>
      <c r="E48" s="231">
        <f t="shared" si="1"/>
        <v>180.50314465408806</v>
      </c>
      <c r="F48" s="232"/>
      <c r="G48" s="233">
        <v>287</v>
      </c>
      <c r="H48" s="234">
        <f t="shared" si="3"/>
        <v>287</v>
      </c>
      <c r="I48" s="239">
        <v>287</v>
      </c>
      <c r="J48" s="239"/>
      <c r="K48" s="239"/>
      <c r="L48" s="239"/>
      <c r="M48" s="239"/>
      <c r="N48" s="239"/>
      <c r="O48" s="210">
        <f t="shared" si="8"/>
        <v>0.0287</v>
      </c>
    </row>
    <row r="49" spans="1:15" ht="15" customHeight="1">
      <c r="A49" s="228" t="s">
        <v>140</v>
      </c>
      <c r="B49" s="229" t="s">
        <v>141</v>
      </c>
      <c r="C49" s="230">
        <v>2473</v>
      </c>
      <c r="D49" s="235">
        <v>3186</v>
      </c>
      <c r="E49" s="231">
        <f t="shared" si="1"/>
        <v>128.83137889203397</v>
      </c>
      <c r="F49" s="232"/>
      <c r="G49" s="233">
        <v>3186</v>
      </c>
      <c r="H49" s="234">
        <f t="shared" si="3"/>
        <v>3186</v>
      </c>
      <c r="I49" s="239">
        <v>3186</v>
      </c>
      <c r="J49" s="239"/>
      <c r="K49" s="239"/>
      <c r="L49" s="239"/>
      <c r="M49" s="239"/>
      <c r="N49" s="239"/>
      <c r="O49" s="210">
        <f t="shared" si="8"/>
        <v>0.3186</v>
      </c>
    </row>
    <row r="50" spans="1:15" ht="15" customHeight="1">
      <c r="A50" s="228" t="s">
        <v>142</v>
      </c>
      <c r="B50" s="229" t="s">
        <v>143</v>
      </c>
      <c r="C50" s="230">
        <f>SUM(C51:C60)</f>
        <v>1502</v>
      </c>
      <c r="D50" s="230">
        <f>SUM(D51:D60)</f>
        <v>806</v>
      </c>
      <c r="E50" s="231">
        <f t="shared" si="1"/>
        <v>53.66178428761651</v>
      </c>
      <c r="F50" s="232"/>
      <c r="G50" s="233">
        <v>806</v>
      </c>
      <c r="H50" s="234">
        <f t="shared" si="3"/>
        <v>806</v>
      </c>
      <c r="I50" s="239">
        <f aca="true" t="shared" si="9" ref="I50:N50">SUM(I51:I60)</f>
        <v>806</v>
      </c>
      <c r="J50" s="239">
        <f t="shared" si="9"/>
        <v>0</v>
      </c>
      <c r="K50" s="239">
        <f t="shared" si="9"/>
        <v>0</v>
      </c>
      <c r="L50" s="239">
        <f t="shared" si="9"/>
        <v>0</v>
      </c>
      <c r="M50" s="239">
        <f t="shared" si="9"/>
        <v>0</v>
      </c>
      <c r="N50" s="239">
        <f t="shared" si="9"/>
        <v>0</v>
      </c>
      <c r="O50" s="210">
        <f t="shared" si="8"/>
        <v>0.0806</v>
      </c>
    </row>
    <row r="51" spans="1:15" ht="15" customHeight="1">
      <c r="A51" s="228" t="s">
        <v>144</v>
      </c>
      <c r="B51" s="229" t="s">
        <v>71</v>
      </c>
      <c r="C51" s="230">
        <v>209</v>
      </c>
      <c r="D51" s="235">
        <v>265</v>
      </c>
      <c r="E51" s="231">
        <f t="shared" si="1"/>
        <v>126.79425837320575</v>
      </c>
      <c r="F51" s="232"/>
      <c r="G51" s="233">
        <v>265</v>
      </c>
      <c r="H51" s="234">
        <f t="shared" si="3"/>
        <v>265</v>
      </c>
      <c r="I51" s="239">
        <v>265</v>
      </c>
      <c r="J51" s="239"/>
      <c r="K51" s="239"/>
      <c r="L51" s="239"/>
      <c r="M51" s="239"/>
      <c r="N51" s="239"/>
      <c r="O51" s="210">
        <f t="shared" si="8"/>
        <v>0.0265</v>
      </c>
    </row>
    <row r="52" spans="1:15" ht="15" customHeight="1">
      <c r="A52" s="228" t="s">
        <v>145</v>
      </c>
      <c r="B52" s="229" t="s">
        <v>73</v>
      </c>
      <c r="C52" s="230">
        <v>97</v>
      </c>
      <c r="D52" s="235">
        <v>0</v>
      </c>
      <c r="E52" s="231">
        <f t="shared" si="1"/>
        <v>0</v>
      </c>
      <c r="F52" s="232"/>
      <c r="G52" s="233">
        <v>0</v>
      </c>
      <c r="H52" s="234">
        <f t="shared" si="3"/>
        <v>0</v>
      </c>
      <c r="I52" s="239">
        <v>0</v>
      </c>
      <c r="J52" s="239"/>
      <c r="K52" s="239"/>
      <c r="L52" s="239"/>
      <c r="M52" s="239"/>
      <c r="N52" s="239"/>
      <c r="O52" s="210">
        <f t="shared" si="8"/>
        <v>0</v>
      </c>
    </row>
    <row r="53" spans="1:15" ht="15" customHeight="1">
      <c r="A53" s="228" t="s">
        <v>146</v>
      </c>
      <c r="B53" s="229" t="s">
        <v>75</v>
      </c>
      <c r="C53" s="230">
        <v>0</v>
      </c>
      <c r="D53" s="235">
        <v>0</v>
      </c>
      <c r="E53" s="231">
        <f t="shared" si="1"/>
      </c>
      <c r="F53" s="232"/>
      <c r="G53" s="233">
        <v>0</v>
      </c>
      <c r="H53" s="234">
        <f t="shared" si="3"/>
        <v>0</v>
      </c>
      <c r="I53" s="239">
        <v>0</v>
      </c>
      <c r="J53" s="239"/>
      <c r="K53" s="239"/>
      <c r="L53" s="239"/>
      <c r="M53" s="239"/>
      <c r="N53" s="239"/>
      <c r="O53" s="210">
        <f t="shared" si="8"/>
        <v>0</v>
      </c>
    </row>
    <row r="54" spans="1:15" ht="15" customHeight="1">
      <c r="A54" s="228" t="s">
        <v>147</v>
      </c>
      <c r="B54" s="229" t="s">
        <v>148</v>
      </c>
      <c r="C54" s="230">
        <v>18</v>
      </c>
      <c r="D54" s="235">
        <v>0</v>
      </c>
      <c r="E54" s="231">
        <f t="shared" si="1"/>
        <v>0</v>
      </c>
      <c r="F54" s="232"/>
      <c r="G54" s="233">
        <v>0</v>
      </c>
      <c r="H54" s="234">
        <f t="shared" si="3"/>
        <v>0</v>
      </c>
      <c r="I54" s="239">
        <v>0</v>
      </c>
      <c r="J54" s="239"/>
      <c r="K54" s="239"/>
      <c r="L54" s="239"/>
      <c r="M54" s="239"/>
      <c r="N54" s="239"/>
      <c r="O54" s="210">
        <f t="shared" si="8"/>
        <v>0</v>
      </c>
    </row>
    <row r="55" spans="1:15" ht="15" customHeight="1">
      <c r="A55" s="228" t="s">
        <v>149</v>
      </c>
      <c r="B55" s="229" t="s">
        <v>150</v>
      </c>
      <c r="C55" s="230">
        <v>0</v>
      </c>
      <c r="D55" s="235">
        <v>0</v>
      </c>
      <c r="E55" s="231">
        <f t="shared" si="1"/>
      </c>
      <c r="F55" s="232"/>
      <c r="G55" s="233">
        <v>0</v>
      </c>
      <c r="H55" s="234">
        <f t="shared" si="3"/>
        <v>0</v>
      </c>
      <c r="I55" s="239">
        <v>0</v>
      </c>
      <c r="J55" s="239"/>
      <c r="K55" s="239"/>
      <c r="L55" s="239"/>
      <c r="M55" s="239"/>
      <c r="N55" s="239"/>
      <c r="O55" s="210">
        <f t="shared" si="8"/>
        <v>0</v>
      </c>
    </row>
    <row r="56" spans="1:15" ht="15" customHeight="1">
      <c r="A56" s="228" t="s">
        <v>151</v>
      </c>
      <c r="B56" s="229" t="s">
        <v>152</v>
      </c>
      <c r="C56" s="230">
        <v>0</v>
      </c>
      <c r="D56" s="235">
        <v>0</v>
      </c>
      <c r="E56" s="231">
        <f t="shared" si="1"/>
      </c>
      <c r="F56" s="232"/>
      <c r="G56" s="233">
        <v>0</v>
      </c>
      <c r="H56" s="234">
        <f t="shared" si="3"/>
        <v>0</v>
      </c>
      <c r="I56" s="239">
        <v>0</v>
      </c>
      <c r="J56" s="239"/>
      <c r="K56" s="239"/>
      <c r="L56" s="239"/>
      <c r="M56" s="239"/>
      <c r="N56" s="239"/>
      <c r="O56" s="210">
        <f t="shared" si="8"/>
        <v>0</v>
      </c>
    </row>
    <row r="57" spans="1:15" ht="15" customHeight="1">
      <c r="A57" s="228" t="s">
        <v>153</v>
      </c>
      <c r="B57" s="229" t="s">
        <v>154</v>
      </c>
      <c r="C57" s="230">
        <v>549</v>
      </c>
      <c r="D57" s="235">
        <v>0</v>
      </c>
      <c r="E57" s="231">
        <f t="shared" si="1"/>
        <v>0</v>
      </c>
      <c r="F57" s="232"/>
      <c r="G57" s="233">
        <v>0</v>
      </c>
      <c r="H57" s="234">
        <f t="shared" si="3"/>
        <v>0</v>
      </c>
      <c r="I57" s="239">
        <v>0</v>
      </c>
      <c r="J57" s="239"/>
      <c r="K57" s="239"/>
      <c r="L57" s="239"/>
      <c r="M57" s="239"/>
      <c r="N57" s="239"/>
      <c r="O57" s="210">
        <f t="shared" si="8"/>
        <v>0</v>
      </c>
    </row>
    <row r="58" spans="1:15" ht="15" customHeight="1">
      <c r="A58" s="228" t="s">
        <v>155</v>
      </c>
      <c r="B58" s="229" t="s">
        <v>156</v>
      </c>
      <c r="C58" s="230">
        <v>3</v>
      </c>
      <c r="D58" s="235">
        <v>0</v>
      </c>
      <c r="E58" s="231">
        <f t="shared" si="1"/>
        <v>0</v>
      </c>
      <c r="F58" s="232"/>
      <c r="G58" s="233">
        <v>0</v>
      </c>
      <c r="H58" s="234">
        <f t="shared" si="3"/>
        <v>0</v>
      </c>
      <c r="I58" s="239">
        <v>0</v>
      </c>
      <c r="J58" s="239"/>
      <c r="K58" s="239"/>
      <c r="L58" s="239"/>
      <c r="M58" s="239"/>
      <c r="N58" s="239"/>
      <c r="O58" s="210">
        <f t="shared" si="8"/>
        <v>0</v>
      </c>
    </row>
    <row r="59" spans="1:15" ht="15" customHeight="1">
      <c r="A59" s="228" t="s">
        <v>157</v>
      </c>
      <c r="B59" s="229" t="s">
        <v>89</v>
      </c>
      <c r="C59" s="230">
        <v>506</v>
      </c>
      <c r="D59" s="235">
        <v>541</v>
      </c>
      <c r="E59" s="231">
        <f t="shared" si="1"/>
        <v>106.91699604743083</v>
      </c>
      <c r="F59" s="232"/>
      <c r="G59" s="233">
        <v>541</v>
      </c>
      <c r="H59" s="234">
        <f t="shared" si="3"/>
        <v>541</v>
      </c>
      <c r="I59" s="239">
        <v>541</v>
      </c>
      <c r="J59" s="239"/>
      <c r="K59" s="239"/>
      <c r="L59" s="239"/>
      <c r="M59" s="239"/>
      <c r="N59" s="239"/>
      <c r="O59" s="210">
        <f t="shared" si="8"/>
        <v>0.0541</v>
      </c>
    </row>
    <row r="60" spans="1:15" ht="15" customHeight="1">
      <c r="A60" s="228" t="s">
        <v>158</v>
      </c>
      <c r="B60" s="229" t="s">
        <v>159</v>
      </c>
      <c r="C60" s="230">
        <v>120</v>
      </c>
      <c r="D60" s="235">
        <v>0</v>
      </c>
      <c r="E60" s="231">
        <f t="shared" si="1"/>
        <v>0</v>
      </c>
      <c r="F60" s="232"/>
      <c r="G60" s="233">
        <v>0</v>
      </c>
      <c r="H60" s="234">
        <f t="shared" si="3"/>
        <v>0</v>
      </c>
      <c r="I60" s="239">
        <v>0</v>
      </c>
      <c r="J60" s="239"/>
      <c r="K60" s="239"/>
      <c r="L60" s="239"/>
      <c r="M60" s="239"/>
      <c r="N60" s="239"/>
      <c r="O60" s="210">
        <f t="shared" si="8"/>
        <v>0</v>
      </c>
    </row>
    <row r="61" spans="1:15" ht="15" customHeight="1">
      <c r="A61" s="228" t="s">
        <v>160</v>
      </c>
      <c r="B61" s="229" t="s">
        <v>161</v>
      </c>
      <c r="C61" s="230">
        <f>SUM(C62:C71)</f>
        <v>2187</v>
      </c>
      <c r="D61" s="230">
        <f>SUM(D62:D71)</f>
        <v>3202</v>
      </c>
      <c r="E61" s="231">
        <f t="shared" si="1"/>
        <v>146.4106081390032</v>
      </c>
      <c r="F61" s="232"/>
      <c r="G61" s="233">
        <v>3202</v>
      </c>
      <c r="H61" s="234">
        <f t="shared" si="3"/>
        <v>3202</v>
      </c>
      <c r="I61" s="239">
        <f aca="true" t="shared" si="10" ref="I61:N61">SUM(I62:I71)</f>
        <v>3202</v>
      </c>
      <c r="J61" s="239">
        <f t="shared" si="10"/>
        <v>0</v>
      </c>
      <c r="K61" s="239">
        <f t="shared" si="10"/>
        <v>0</v>
      </c>
      <c r="L61" s="239">
        <f t="shared" si="10"/>
        <v>0</v>
      </c>
      <c r="M61" s="239">
        <f t="shared" si="10"/>
        <v>0</v>
      </c>
      <c r="N61" s="239">
        <f t="shared" si="10"/>
        <v>0</v>
      </c>
      <c r="O61" s="210">
        <f t="shared" si="8"/>
        <v>0.3202</v>
      </c>
    </row>
    <row r="62" spans="1:15" ht="15" customHeight="1">
      <c r="A62" s="228" t="s">
        <v>162</v>
      </c>
      <c r="B62" s="229" t="s">
        <v>71</v>
      </c>
      <c r="C62" s="230">
        <v>834</v>
      </c>
      <c r="D62" s="235">
        <v>1049</v>
      </c>
      <c r="E62" s="231">
        <f t="shared" si="1"/>
        <v>125.77937649880096</v>
      </c>
      <c r="F62" s="232"/>
      <c r="G62" s="233">
        <v>1049</v>
      </c>
      <c r="H62" s="234">
        <f t="shared" si="3"/>
        <v>1049</v>
      </c>
      <c r="I62" s="239">
        <v>1049</v>
      </c>
      <c r="J62" s="239"/>
      <c r="K62" s="239"/>
      <c r="L62" s="239"/>
      <c r="M62" s="239"/>
      <c r="N62" s="239"/>
      <c r="O62" s="210">
        <f aca="true" t="shared" si="11" ref="O62:O125">D62/10000</f>
        <v>0.1049</v>
      </c>
    </row>
    <row r="63" spans="1:15" ht="15" customHeight="1">
      <c r="A63" s="228" t="s">
        <v>163</v>
      </c>
      <c r="B63" s="229" t="s">
        <v>73</v>
      </c>
      <c r="C63" s="230">
        <v>959</v>
      </c>
      <c r="D63" s="235">
        <v>943</v>
      </c>
      <c r="E63" s="231">
        <f t="shared" si="1"/>
        <v>98.33159541188738</v>
      </c>
      <c r="F63" s="232"/>
      <c r="G63" s="233">
        <v>943</v>
      </c>
      <c r="H63" s="234">
        <f t="shared" si="3"/>
        <v>943</v>
      </c>
      <c r="I63" s="239">
        <v>943</v>
      </c>
      <c r="J63" s="239"/>
      <c r="K63" s="239"/>
      <c r="L63" s="239"/>
      <c r="M63" s="239"/>
      <c r="N63" s="239"/>
      <c r="O63" s="210">
        <f t="shared" si="11"/>
        <v>0.0943</v>
      </c>
    </row>
    <row r="64" spans="1:15" ht="15" customHeight="1">
      <c r="A64" s="228" t="s">
        <v>164</v>
      </c>
      <c r="B64" s="229" t="s">
        <v>75</v>
      </c>
      <c r="C64" s="230">
        <v>0</v>
      </c>
      <c r="D64" s="235">
        <v>0</v>
      </c>
      <c r="E64" s="231">
        <f t="shared" si="1"/>
      </c>
      <c r="F64" s="232"/>
      <c r="G64" s="233">
        <v>0</v>
      </c>
      <c r="H64" s="234">
        <f t="shared" si="3"/>
        <v>0</v>
      </c>
      <c r="I64" s="239">
        <v>0</v>
      </c>
      <c r="J64" s="239"/>
      <c r="K64" s="239"/>
      <c r="L64" s="239"/>
      <c r="M64" s="239"/>
      <c r="N64" s="239"/>
      <c r="O64" s="210">
        <f t="shared" si="11"/>
        <v>0</v>
      </c>
    </row>
    <row r="65" spans="1:15" ht="15" customHeight="1">
      <c r="A65" s="228" t="s">
        <v>165</v>
      </c>
      <c r="B65" s="229" t="s">
        <v>166</v>
      </c>
      <c r="C65" s="230">
        <v>10</v>
      </c>
      <c r="D65" s="235">
        <v>0</v>
      </c>
      <c r="E65" s="231">
        <f t="shared" si="1"/>
        <v>0</v>
      </c>
      <c r="F65" s="232"/>
      <c r="G65" s="233">
        <v>0</v>
      </c>
      <c r="H65" s="234">
        <f t="shared" si="3"/>
        <v>0</v>
      </c>
      <c r="I65" s="239">
        <v>0</v>
      </c>
      <c r="J65" s="239"/>
      <c r="K65" s="239"/>
      <c r="L65" s="239"/>
      <c r="M65" s="239"/>
      <c r="N65" s="239"/>
      <c r="O65" s="210">
        <f t="shared" si="11"/>
        <v>0</v>
      </c>
    </row>
    <row r="66" spans="1:15" ht="15" customHeight="1">
      <c r="A66" s="228" t="s">
        <v>167</v>
      </c>
      <c r="B66" s="229" t="s">
        <v>168</v>
      </c>
      <c r="C66" s="230">
        <v>50</v>
      </c>
      <c r="D66" s="235">
        <v>138</v>
      </c>
      <c r="E66" s="231">
        <f t="shared" si="1"/>
        <v>276</v>
      </c>
      <c r="F66" s="232"/>
      <c r="G66" s="233">
        <v>138</v>
      </c>
      <c r="H66" s="234">
        <f t="shared" si="3"/>
        <v>138</v>
      </c>
      <c r="I66" s="239">
        <v>138</v>
      </c>
      <c r="J66" s="239"/>
      <c r="K66" s="239"/>
      <c r="L66" s="239"/>
      <c r="M66" s="239"/>
      <c r="N66" s="239"/>
      <c r="O66" s="210">
        <f t="shared" si="11"/>
        <v>0.0138</v>
      </c>
    </row>
    <row r="67" spans="1:15" ht="15" customHeight="1">
      <c r="A67" s="228" t="s">
        <v>169</v>
      </c>
      <c r="B67" s="229" t="s">
        <v>170</v>
      </c>
      <c r="C67" s="230">
        <v>0</v>
      </c>
      <c r="D67" s="235">
        <v>0</v>
      </c>
      <c r="E67" s="231">
        <f t="shared" si="1"/>
      </c>
      <c r="F67" s="232"/>
      <c r="G67" s="233">
        <v>0</v>
      </c>
      <c r="H67" s="234">
        <f t="shared" si="3"/>
        <v>0</v>
      </c>
      <c r="I67" s="239">
        <v>0</v>
      </c>
      <c r="J67" s="239"/>
      <c r="K67" s="239"/>
      <c r="L67" s="239"/>
      <c r="M67" s="239"/>
      <c r="N67" s="239"/>
      <c r="O67" s="210">
        <f t="shared" si="11"/>
        <v>0</v>
      </c>
    </row>
    <row r="68" spans="1:15" ht="15" customHeight="1">
      <c r="A68" s="228" t="s">
        <v>171</v>
      </c>
      <c r="B68" s="229" t="s">
        <v>172</v>
      </c>
      <c r="C68" s="230">
        <v>240</v>
      </c>
      <c r="D68" s="235">
        <v>763</v>
      </c>
      <c r="E68" s="231">
        <f t="shared" si="1"/>
        <v>317.9166666666667</v>
      </c>
      <c r="F68" s="232"/>
      <c r="G68" s="233">
        <v>763</v>
      </c>
      <c r="H68" s="234">
        <f t="shared" si="3"/>
        <v>763</v>
      </c>
      <c r="I68" s="239">
        <v>763</v>
      </c>
      <c r="J68" s="239"/>
      <c r="K68" s="239"/>
      <c r="L68" s="239"/>
      <c r="M68" s="239"/>
      <c r="N68" s="239"/>
      <c r="O68" s="210">
        <f t="shared" si="11"/>
        <v>0.0763</v>
      </c>
    </row>
    <row r="69" spans="1:15" ht="15" customHeight="1">
      <c r="A69" s="228" t="s">
        <v>173</v>
      </c>
      <c r="B69" s="229" t="s">
        <v>174</v>
      </c>
      <c r="C69" s="230">
        <v>0</v>
      </c>
      <c r="D69" s="235">
        <v>0</v>
      </c>
      <c r="E69" s="231">
        <f t="shared" si="1"/>
      </c>
      <c r="F69" s="232"/>
      <c r="G69" s="233">
        <v>0</v>
      </c>
      <c r="H69" s="234">
        <f t="shared" si="3"/>
        <v>0</v>
      </c>
      <c r="I69" s="239">
        <v>0</v>
      </c>
      <c r="J69" s="239"/>
      <c r="K69" s="239"/>
      <c r="L69" s="239"/>
      <c r="M69" s="239"/>
      <c r="N69" s="239"/>
      <c r="O69" s="210">
        <f t="shared" si="11"/>
        <v>0</v>
      </c>
    </row>
    <row r="70" spans="1:15" ht="15" customHeight="1">
      <c r="A70" s="228" t="s">
        <v>175</v>
      </c>
      <c r="B70" s="229" t="s">
        <v>89</v>
      </c>
      <c r="C70" s="230">
        <v>94</v>
      </c>
      <c r="D70" s="235">
        <v>309</v>
      </c>
      <c r="E70" s="231">
        <f t="shared" si="1"/>
        <v>328.72340425531917</v>
      </c>
      <c r="F70" s="232"/>
      <c r="G70" s="233">
        <v>309</v>
      </c>
      <c r="H70" s="234">
        <f t="shared" si="3"/>
        <v>309</v>
      </c>
      <c r="I70" s="239">
        <v>309</v>
      </c>
      <c r="J70" s="239"/>
      <c r="K70" s="239"/>
      <c r="L70" s="239"/>
      <c r="M70" s="239"/>
      <c r="N70" s="239"/>
      <c r="O70" s="210">
        <f t="shared" si="11"/>
        <v>0.0309</v>
      </c>
    </row>
    <row r="71" spans="1:15" ht="15" customHeight="1">
      <c r="A71" s="228" t="s">
        <v>176</v>
      </c>
      <c r="B71" s="229" t="s">
        <v>177</v>
      </c>
      <c r="C71" s="230">
        <v>0</v>
      </c>
      <c r="D71" s="235">
        <v>0</v>
      </c>
      <c r="E71" s="231">
        <f aca="true" t="shared" si="12" ref="E71:E134">_xlfn.IFERROR(D71/C71*100,"")</f>
      </c>
      <c r="F71" s="232"/>
      <c r="G71" s="233">
        <v>0</v>
      </c>
      <c r="H71" s="234">
        <f t="shared" si="3"/>
        <v>0</v>
      </c>
      <c r="I71" s="239">
        <v>0</v>
      </c>
      <c r="J71" s="239"/>
      <c r="K71" s="239"/>
      <c r="L71" s="239"/>
      <c r="M71" s="239"/>
      <c r="N71" s="239"/>
      <c r="O71" s="210">
        <f t="shared" si="11"/>
        <v>0</v>
      </c>
    </row>
    <row r="72" spans="1:15" ht="15" customHeight="1">
      <c r="A72" s="228" t="s">
        <v>178</v>
      </c>
      <c r="B72" s="229" t="s">
        <v>179</v>
      </c>
      <c r="C72" s="230">
        <f>SUM(C73:C79)</f>
        <v>0</v>
      </c>
      <c r="D72" s="230">
        <f>SUM(D73:D79)</f>
        <v>4061</v>
      </c>
      <c r="E72" s="231">
        <f t="shared" si="12"/>
      </c>
      <c r="F72" s="232"/>
      <c r="G72" s="233">
        <v>4060</v>
      </c>
      <c r="H72" s="234">
        <f aca="true" t="shared" si="13" ref="H72:H135">SUM(I72:N72)</f>
        <v>4061</v>
      </c>
      <c r="I72" s="239">
        <f aca="true" t="shared" si="14" ref="I72:N72">SUM(I73:I79)</f>
        <v>4061</v>
      </c>
      <c r="J72" s="239">
        <f t="shared" si="14"/>
        <v>0</v>
      </c>
      <c r="K72" s="239">
        <f t="shared" si="14"/>
        <v>0</v>
      </c>
      <c r="L72" s="239">
        <f t="shared" si="14"/>
        <v>0</v>
      </c>
      <c r="M72" s="239">
        <f t="shared" si="14"/>
        <v>0</v>
      </c>
      <c r="N72" s="239">
        <f t="shared" si="14"/>
        <v>0</v>
      </c>
      <c r="O72" s="210">
        <f t="shared" si="11"/>
        <v>0.4061</v>
      </c>
    </row>
    <row r="73" spans="1:15" ht="15" customHeight="1">
      <c r="A73" s="228" t="s">
        <v>180</v>
      </c>
      <c r="B73" s="229" t="s">
        <v>71</v>
      </c>
      <c r="C73" s="230">
        <v>0</v>
      </c>
      <c r="D73" s="235">
        <v>3884</v>
      </c>
      <c r="E73" s="231">
        <f t="shared" si="12"/>
      </c>
      <c r="F73" s="232"/>
      <c r="G73" s="233">
        <v>3884</v>
      </c>
      <c r="H73" s="234">
        <f t="shared" si="13"/>
        <v>3884</v>
      </c>
      <c r="I73" s="239">
        <v>3884</v>
      </c>
      <c r="J73" s="239"/>
      <c r="K73" s="239"/>
      <c r="L73" s="239"/>
      <c r="M73" s="239"/>
      <c r="N73" s="239"/>
      <c r="O73" s="210">
        <f t="shared" si="11"/>
        <v>0.3884</v>
      </c>
    </row>
    <row r="74" spans="1:15" ht="15" customHeight="1">
      <c r="A74" s="228" t="s">
        <v>181</v>
      </c>
      <c r="B74" s="229" t="s">
        <v>73</v>
      </c>
      <c r="C74" s="230">
        <v>0</v>
      </c>
      <c r="D74" s="235">
        <v>0</v>
      </c>
      <c r="E74" s="231">
        <f t="shared" si="12"/>
      </c>
      <c r="F74" s="232"/>
      <c r="G74" s="233">
        <v>0</v>
      </c>
      <c r="H74" s="234">
        <f t="shared" si="13"/>
        <v>0</v>
      </c>
      <c r="I74" s="239">
        <v>0</v>
      </c>
      <c r="J74" s="239"/>
      <c r="K74" s="239"/>
      <c r="L74" s="239"/>
      <c r="M74" s="239"/>
      <c r="N74" s="239"/>
      <c r="O74" s="210">
        <f t="shared" si="11"/>
        <v>0</v>
      </c>
    </row>
    <row r="75" spans="1:15" ht="15" customHeight="1">
      <c r="A75" s="228" t="s">
        <v>182</v>
      </c>
      <c r="B75" s="229" t="s">
        <v>75</v>
      </c>
      <c r="C75" s="230">
        <v>0</v>
      </c>
      <c r="D75" s="235">
        <v>0</v>
      </c>
      <c r="E75" s="231">
        <f t="shared" si="12"/>
      </c>
      <c r="F75" s="232"/>
      <c r="G75" s="233">
        <v>0</v>
      </c>
      <c r="H75" s="234">
        <f t="shared" si="13"/>
        <v>0</v>
      </c>
      <c r="I75" s="239">
        <v>0</v>
      </c>
      <c r="J75" s="239"/>
      <c r="K75" s="239"/>
      <c r="L75" s="239"/>
      <c r="M75" s="239"/>
      <c r="N75" s="239"/>
      <c r="O75" s="210">
        <f t="shared" si="11"/>
        <v>0</v>
      </c>
    </row>
    <row r="76" spans="1:15" ht="15" customHeight="1">
      <c r="A76" s="228" t="s">
        <v>183</v>
      </c>
      <c r="B76" s="229" t="s">
        <v>172</v>
      </c>
      <c r="C76" s="230">
        <v>0</v>
      </c>
      <c r="D76" s="235">
        <v>0</v>
      </c>
      <c r="E76" s="231">
        <f t="shared" si="12"/>
      </c>
      <c r="F76" s="232"/>
      <c r="G76" s="233">
        <v>0</v>
      </c>
      <c r="H76" s="234">
        <f t="shared" si="13"/>
        <v>0</v>
      </c>
      <c r="I76" s="239">
        <v>0</v>
      </c>
      <c r="J76" s="239"/>
      <c r="K76" s="239"/>
      <c r="L76" s="239"/>
      <c r="M76" s="239"/>
      <c r="N76" s="239"/>
      <c r="O76" s="210">
        <f t="shared" si="11"/>
        <v>0</v>
      </c>
    </row>
    <row r="77" spans="1:15" ht="15" customHeight="1">
      <c r="A77" s="228" t="s">
        <v>184</v>
      </c>
      <c r="B77" s="229" t="s">
        <v>185</v>
      </c>
      <c r="C77" s="230">
        <v>0</v>
      </c>
      <c r="D77" s="235">
        <v>0</v>
      </c>
      <c r="E77" s="231">
        <f t="shared" si="12"/>
      </c>
      <c r="F77" s="232"/>
      <c r="G77" s="233">
        <v>0</v>
      </c>
      <c r="H77" s="234">
        <f t="shared" si="13"/>
        <v>0</v>
      </c>
      <c r="I77" s="239">
        <v>0</v>
      </c>
      <c r="J77" s="239"/>
      <c r="K77" s="239"/>
      <c r="L77" s="239"/>
      <c r="M77" s="239"/>
      <c r="N77" s="239"/>
      <c r="O77" s="210">
        <f t="shared" si="11"/>
        <v>0</v>
      </c>
    </row>
    <row r="78" spans="1:15" ht="15" customHeight="1">
      <c r="A78" s="228" t="s">
        <v>186</v>
      </c>
      <c r="B78" s="229" t="s">
        <v>89</v>
      </c>
      <c r="C78" s="230">
        <v>0</v>
      </c>
      <c r="D78" s="235">
        <v>177</v>
      </c>
      <c r="E78" s="231">
        <f t="shared" si="12"/>
      </c>
      <c r="F78" s="232"/>
      <c r="G78" s="233">
        <v>177</v>
      </c>
      <c r="H78" s="234">
        <f t="shared" si="13"/>
        <v>177</v>
      </c>
      <c r="I78" s="239">
        <v>177</v>
      </c>
      <c r="J78" s="239"/>
      <c r="K78" s="239"/>
      <c r="L78" s="239"/>
      <c r="M78" s="239"/>
      <c r="N78" s="239"/>
      <c r="O78" s="210">
        <f t="shared" si="11"/>
        <v>0.0177</v>
      </c>
    </row>
    <row r="79" spans="1:15" ht="15" customHeight="1">
      <c r="A79" s="228" t="s">
        <v>187</v>
      </c>
      <c r="B79" s="229" t="s">
        <v>188</v>
      </c>
      <c r="C79" s="230">
        <v>0</v>
      </c>
      <c r="D79" s="235">
        <v>0</v>
      </c>
      <c r="E79" s="231">
        <f t="shared" si="12"/>
      </c>
      <c r="F79" s="232"/>
      <c r="G79" s="233">
        <v>0</v>
      </c>
      <c r="H79" s="234">
        <f t="shared" si="13"/>
        <v>0</v>
      </c>
      <c r="I79" s="239">
        <v>0</v>
      </c>
      <c r="J79" s="239"/>
      <c r="K79" s="239"/>
      <c r="L79" s="239"/>
      <c r="M79" s="239"/>
      <c r="N79" s="239"/>
      <c r="O79" s="210">
        <f t="shared" si="11"/>
        <v>0</v>
      </c>
    </row>
    <row r="80" spans="1:15" ht="15" customHeight="1">
      <c r="A80" s="228" t="s">
        <v>189</v>
      </c>
      <c r="B80" s="229" t="s">
        <v>190</v>
      </c>
      <c r="C80" s="230">
        <f>SUM(C81:C88)</f>
        <v>1100</v>
      </c>
      <c r="D80" s="230">
        <f>SUM(D81:D88)</f>
        <v>1205</v>
      </c>
      <c r="E80" s="231">
        <f t="shared" si="12"/>
        <v>109.54545454545455</v>
      </c>
      <c r="F80" s="232"/>
      <c r="G80" s="233">
        <v>1205</v>
      </c>
      <c r="H80" s="234">
        <f t="shared" si="13"/>
        <v>1205</v>
      </c>
      <c r="I80" s="239">
        <f aca="true" t="shared" si="15" ref="I80:N80">SUM(I81:I88)</f>
        <v>1205</v>
      </c>
      <c r="J80" s="239">
        <f t="shared" si="15"/>
        <v>0</v>
      </c>
      <c r="K80" s="239">
        <f t="shared" si="15"/>
        <v>0</v>
      </c>
      <c r="L80" s="239">
        <f t="shared" si="15"/>
        <v>0</v>
      </c>
      <c r="M80" s="239">
        <f t="shared" si="15"/>
        <v>0</v>
      </c>
      <c r="N80" s="239">
        <f t="shared" si="15"/>
        <v>0</v>
      </c>
      <c r="O80" s="210">
        <f t="shared" si="11"/>
        <v>0.1205</v>
      </c>
    </row>
    <row r="81" spans="1:15" ht="15" customHeight="1">
      <c r="A81" s="228" t="s">
        <v>191</v>
      </c>
      <c r="B81" s="229" t="s">
        <v>71</v>
      </c>
      <c r="C81" s="230">
        <v>511</v>
      </c>
      <c r="D81" s="235">
        <v>652</v>
      </c>
      <c r="E81" s="231">
        <f t="shared" si="12"/>
        <v>127.59295499021526</v>
      </c>
      <c r="F81" s="232"/>
      <c r="G81" s="233">
        <v>652</v>
      </c>
      <c r="H81" s="234">
        <f t="shared" si="13"/>
        <v>652</v>
      </c>
      <c r="I81" s="239">
        <v>652</v>
      </c>
      <c r="J81" s="239"/>
      <c r="K81" s="239"/>
      <c r="L81" s="239"/>
      <c r="M81" s="239"/>
      <c r="N81" s="239"/>
      <c r="O81" s="210">
        <f t="shared" si="11"/>
        <v>0.0652</v>
      </c>
    </row>
    <row r="82" spans="1:15" ht="15" customHeight="1">
      <c r="A82" s="228" t="s">
        <v>192</v>
      </c>
      <c r="B82" s="229" t="s">
        <v>73</v>
      </c>
      <c r="C82" s="230">
        <v>0</v>
      </c>
      <c r="D82" s="235">
        <v>0</v>
      </c>
      <c r="E82" s="231">
        <f t="shared" si="12"/>
      </c>
      <c r="F82" s="232"/>
      <c r="G82" s="233">
        <v>0</v>
      </c>
      <c r="H82" s="234">
        <f t="shared" si="13"/>
        <v>0</v>
      </c>
      <c r="I82" s="239">
        <v>0</v>
      </c>
      <c r="J82" s="239"/>
      <c r="K82" s="239"/>
      <c r="L82" s="239"/>
      <c r="M82" s="239"/>
      <c r="N82" s="239"/>
      <c r="O82" s="210">
        <f t="shared" si="11"/>
        <v>0</v>
      </c>
    </row>
    <row r="83" spans="1:15" ht="15" customHeight="1">
      <c r="A83" s="228" t="s">
        <v>193</v>
      </c>
      <c r="B83" s="229" t="s">
        <v>75</v>
      </c>
      <c r="C83" s="230">
        <v>0</v>
      </c>
      <c r="D83" s="235">
        <v>0</v>
      </c>
      <c r="E83" s="231">
        <f t="shared" si="12"/>
      </c>
      <c r="F83" s="232"/>
      <c r="G83" s="233">
        <v>0</v>
      </c>
      <c r="H83" s="234">
        <f t="shared" si="13"/>
        <v>0</v>
      </c>
      <c r="I83" s="239">
        <v>0</v>
      </c>
      <c r="J83" s="239"/>
      <c r="K83" s="239"/>
      <c r="L83" s="239"/>
      <c r="M83" s="239"/>
      <c r="N83" s="239"/>
      <c r="O83" s="210">
        <f t="shared" si="11"/>
        <v>0</v>
      </c>
    </row>
    <row r="84" spans="1:15" ht="15" customHeight="1">
      <c r="A84" s="228" t="s">
        <v>194</v>
      </c>
      <c r="B84" s="229" t="s">
        <v>195</v>
      </c>
      <c r="C84" s="230">
        <v>406</v>
      </c>
      <c r="D84" s="235">
        <v>394</v>
      </c>
      <c r="E84" s="231">
        <f t="shared" si="12"/>
        <v>97.04433497536947</v>
      </c>
      <c r="F84" s="232"/>
      <c r="G84" s="233">
        <v>394</v>
      </c>
      <c r="H84" s="234">
        <f t="shared" si="13"/>
        <v>394</v>
      </c>
      <c r="I84" s="239">
        <v>394</v>
      </c>
      <c r="J84" s="239"/>
      <c r="K84" s="239"/>
      <c r="L84" s="239"/>
      <c r="M84" s="239"/>
      <c r="N84" s="239"/>
      <c r="O84" s="210">
        <f t="shared" si="11"/>
        <v>0.0394</v>
      </c>
    </row>
    <row r="85" spans="1:15" ht="15" customHeight="1">
      <c r="A85" s="228" t="s">
        <v>196</v>
      </c>
      <c r="B85" s="229" t="s">
        <v>197</v>
      </c>
      <c r="C85" s="230">
        <v>0</v>
      </c>
      <c r="D85" s="235">
        <v>0</v>
      </c>
      <c r="E85" s="231">
        <f t="shared" si="12"/>
      </c>
      <c r="F85" s="232"/>
      <c r="G85" s="233">
        <v>0</v>
      </c>
      <c r="H85" s="234">
        <f t="shared" si="13"/>
        <v>0</v>
      </c>
      <c r="I85" s="239">
        <v>0</v>
      </c>
      <c r="J85" s="239"/>
      <c r="K85" s="239"/>
      <c r="L85" s="239"/>
      <c r="M85" s="239"/>
      <c r="N85" s="239"/>
      <c r="O85" s="210">
        <f t="shared" si="11"/>
        <v>0</v>
      </c>
    </row>
    <row r="86" spans="1:15" ht="15" customHeight="1">
      <c r="A86" s="228" t="s">
        <v>198</v>
      </c>
      <c r="B86" s="229" t="s">
        <v>172</v>
      </c>
      <c r="C86" s="230">
        <v>25</v>
      </c>
      <c r="D86" s="235">
        <v>0</v>
      </c>
      <c r="E86" s="231">
        <f t="shared" si="12"/>
        <v>0</v>
      </c>
      <c r="F86" s="232"/>
      <c r="G86" s="233">
        <v>0</v>
      </c>
      <c r="H86" s="234">
        <f t="shared" si="13"/>
        <v>0</v>
      </c>
      <c r="I86" s="239">
        <v>0</v>
      </c>
      <c r="J86" s="239"/>
      <c r="K86" s="239"/>
      <c r="L86" s="239"/>
      <c r="M86" s="239"/>
      <c r="N86" s="239"/>
      <c r="O86" s="210">
        <f t="shared" si="11"/>
        <v>0</v>
      </c>
    </row>
    <row r="87" spans="1:15" ht="15" customHeight="1">
      <c r="A87" s="228" t="s">
        <v>199</v>
      </c>
      <c r="B87" s="229" t="s">
        <v>89</v>
      </c>
      <c r="C87" s="230">
        <v>158</v>
      </c>
      <c r="D87" s="235">
        <v>159</v>
      </c>
      <c r="E87" s="231">
        <f t="shared" si="12"/>
        <v>100.63291139240506</v>
      </c>
      <c r="F87" s="232"/>
      <c r="G87" s="233">
        <v>159</v>
      </c>
      <c r="H87" s="234">
        <f t="shared" si="13"/>
        <v>159</v>
      </c>
      <c r="I87" s="239">
        <v>159</v>
      </c>
      <c r="J87" s="239"/>
      <c r="K87" s="239"/>
      <c r="L87" s="239"/>
      <c r="M87" s="239"/>
      <c r="N87" s="239"/>
      <c r="O87" s="210">
        <f t="shared" si="11"/>
        <v>0.0159</v>
      </c>
    </row>
    <row r="88" spans="1:15" ht="15" customHeight="1">
      <c r="A88" s="228" t="s">
        <v>200</v>
      </c>
      <c r="B88" s="229" t="s">
        <v>201</v>
      </c>
      <c r="C88" s="230">
        <v>0</v>
      </c>
      <c r="D88" s="235">
        <v>0</v>
      </c>
      <c r="E88" s="231">
        <f t="shared" si="12"/>
      </c>
      <c r="F88" s="232"/>
      <c r="G88" s="233">
        <v>0</v>
      </c>
      <c r="H88" s="234">
        <f t="shared" si="13"/>
        <v>0</v>
      </c>
      <c r="I88" s="239">
        <v>0</v>
      </c>
      <c r="J88" s="239"/>
      <c r="K88" s="239"/>
      <c r="L88" s="239"/>
      <c r="M88" s="239"/>
      <c r="N88" s="239"/>
      <c r="O88" s="210">
        <f t="shared" si="11"/>
        <v>0</v>
      </c>
    </row>
    <row r="89" spans="1:15" ht="15" customHeight="1">
      <c r="A89" s="228" t="s">
        <v>202</v>
      </c>
      <c r="B89" s="229" t="s">
        <v>203</v>
      </c>
      <c r="C89" s="230">
        <f>SUM(C90:C101)</f>
        <v>3600</v>
      </c>
      <c r="D89" s="230">
        <f>SUM(D90:D101)</f>
        <v>0</v>
      </c>
      <c r="E89" s="231">
        <f t="shared" si="12"/>
        <v>0</v>
      </c>
      <c r="F89" s="232"/>
      <c r="G89" s="233">
        <v>0</v>
      </c>
      <c r="H89" s="234">
        <f t="shared" si="13"/>
        <v>0</v>
      </c>
      <c r="I89" s="239">
        <f aca="true" t="shared" si="16" ref="I89:N89">SUM(I90:I101)</f>
        <v>0</v>
      </c>
      <c r="J89" s="239">
        <f t="shared" si="16"/>
        <v>0</v>
      </c>
      <c r="K89" s="239">
        <f t="shared" si="16"/>
        <v>0</v>
      </c>
      <c r="L89" s="239">
        <f t="shared" si="16"/>
        <v>0</v>
      </c>
      <c r="M89" s="239">
        <f t="shared" si="16"/>
        <v>0</v>
      </c>
      <c r="N89" s="239">
        <f t="shared" si="16"/>
        <v>0</v>
      </c>
      <c r="O89" s="210">
        <f t="shared" si="11"/>
        <v>0</v>
      </c>
    </row>
    <row r="90" spans="1:15" ht="15" customHeight="1">
      <c r="A90" s="228" t="s">
        <v>204</v>
      </c>
      <c r="B90" s="229" t="s">
        <v>71</v>
      </c>
      <c r="C90" s="230">
        <v>0</v>
      </c>
      <c r="D90" s="235">
        <v>0</v>
      </c>
      <c r="E90" s="231">
        <f t="shared" si="12"/>
      </c>
      <c r="F90" s="232"/>
      <c r="G90" s="233">
        <v>0</v>
      </c>
      <c r="H90" s="234">
        <f t="shared" si="13"/>
        <v>0</v>
      </c>
      <c r="I90" s="239"/>
      <c r="J90" s="239"/>
      <c r="K90" s="239"/>
      <c r="L90" s="239"/>
      <c r="M90" s="239"/>
      <c r="N90" s="239"/>
      <c r="O90" s="210">
        <f t="shared" si="11"/>
        <v>0</v>
      </c>
    </row>
    <row r="91" spans="1:15" ht="15" customHeight="1">
      <c r="A91" s="228" t="s">
        <v>205</v>
      </c>
      <c r="B91" s="229" t="s">
        <v>73</v>
      </c>
      <c r="C91" s="230">
        <v>0</v>
      </c>
      <c r="D91" s="235">
        <v>0</v>
      </c>
      <c r="E91" s="231">
        <f t="shared" si="12"/>
      </c>
      <c r="F91" s="232"/>
      <c r="G91" s="233">
        <v>0</v>
      </c>
      <c r="H91" s="234">
        <f t="shared" si="13"/>
        <v>0</v>
      </c>
      <c r="I91" s="239"/>
      <c r="J91" s="239"/>
      <c r="K91" s="239"/>
      <c r="L91" s="239"/>
      <c r="M91" s="239"/>
      <c r="N91" s="239"/>
      <c r="O91" s="210">
        <f t="shared" si="11"/>
        <v>0</v>
      </c>
    </row>
    <row r="92" spans="1:15" ht="15" customHeight="1">
      <c r="A92" s="228" t="s">
        <v>206</v>
      </c>
      <c r="B92" s="229" t="s">
        <v>75</v>
      </c>
      <c r="C92" s="230">
        <v>0</v>
      </c>
      <c r="D92" s="235">
        <v>0</v>
      </c>
      <c r="E92" s="231">
        <f t="shared" si="12"/>
      </c>
      <c r="F92" s="232"/>
      <c r="G92" s="233">
        <v>0</v>
      </c>
      <c r="H92" s="234">
        <f t="shared" si="13"/>
        <v>0</v>
      </c>
      <c r="I92" s="239"/>
      <c r="J92" s="239"/>
      <c r="K92" s="239"/>
      <c r="L92" s="239"/>
      <c r="M92" s="239"/>
      <c r="N92" s="239"/>
      <c r="O92" s="210">
        <f t="shared" si="11"/>
        <v>0</v>
      </c>
    </row>
    <row r="93" spans="1:15" ht="15" customHeight="1">
      <c r="A93" s="228" t="s">
        <v>207</v>
      </c>
      <c r="B93" s="229" t="s">
        <v>208</v>
      </c>
      <c r="C93" s="230">
        <v>0</v>
      </c>
      <c r="D93" s="235">
        <v>0</v>
      </c>
      <c r="E93" s="231">
        <f t="shared" si="12"/>
      </c>
      <c r="F93" s="232"/>
      <c r="G93" s="233">
        <v>0</v>
      </c>
      <c r="H93" s="234">
        <f t="shared" si="13"/>
        <v>0</v>
      </c>
      <c r="I93" s="239"/>
      <c r="J93" s="239"/>
      <c r="K93" s="239"/>
      <c r="L93" s="239"/>
      <c r="M93" s="239"/>
      <c r="N93" s="239"/>
      <c r="O93" s="210">
        <f t="shared" si="11"/>
        <v>0</v>
      </c>
    </row>
    <row r="94" spans="1:15" ht="15" customHeight="1">
      <c r="A94" s="228" t="s">
        <v>209</v>
      </c>
      <c r="B94" s="229" t="s">
        <v>210</v>
      </c>
      <c r="C94" s="230">
        <v>0</v>
      </c>
      <c r="D94" s="235">
        <v>0</v>
      </c>
      <c r="E94" s="231">
        <f t="shared" si="12"/>
      </c>
      <c r="F94" s="232"/>
      <c r="G94" s="233">
        <v>0</v>
      </c>
      <c r="H94" s="234">
        <f t="shared" si="13"/>
        <v>0</v>
      </c>
      <c r="I94" s="239"/>
      <c r="J94" s="239"/>
      <c r="K94" s="239"/>
      <c r="L94" s="239"/>
      <c r="M94" s="239"/>
      <c r="N94" s="239"/>
      <c r="O94" s="210">
        <f t="shared" si="11"/>
        <v>0</v>
      </c>
    </row>
    <row r="95" spans="1:15" ht="15" customHeight="1">
      <c r="A95" s="228" t="s">
        <v>211</v>
      </c>
      <c r="B95" s="229" t="s">
        <v>172</v>
      </c>
      <c r="C95" s="230">
        <v>0</v>
      </c>
      <c r="D95" s="235">
        <v>0</v>
      </c>
      <c r="E95" s="231">
        <f t="shared" si="12"/>
      </c>
      <c r="F95" s="232"/>
      <c r="G95" s="233">
        <v>0</v>
      </c>
      <c r="H95" s="234">
        <f t="shared" si="13"/>
        <v>0</v>
      </c>
      <c r="I95" s="239"/>
      <c r="J95" s="239"/>
      <c r="K95" s="239"/>
      <c r="L95" s="239"/>
      <c r="M95" s="239"/>
      <c r="N95" s="239"/>
      <c r="O95" s="210">
        <f t="shared" si="11"/>
        <v>0</v>
      </c>
    </row>
    <row r="96" spans="1:15" ht="15" customHeight="1">
      <c r="A96" s="228" t="s">
        <v>212</v>
      </c>
      <c r="B96" s="229" t="s">
        <v>213</v>
      </c>
      <c r="C96" s="230">
        <v>3500</v>
      </c>
      <c r="D96" s="235">
        <v>0</v>
      </c>
      <c r="E96" s="231">
        <f t="shared" si="12"/>
        <v>0</v>
      </c>
      <c r="F96" s="232"/>
      <c r="G96" s="233">
        <v>0</v>
      </c>
      <c r="H96" s="234">
        <f t="shared" si="13"/>
        <v>0</v>
      </c>
      <c r="I96" s="239"/>
      <c r="J96" s="239"/>
      <c r="K96" s="239"/>
      <c r="L96" s="239"/>
      <c r="M96" s="239"/>
      <c r="N96" s="239"/>
      <c r="O96" s="210">
        <f t="shared" si="11"/>
        <v>0</v>
      </c>
    </row>
    <row r="97" spans="1:15" ht="15" customHeight="1">
      <c r="A97" s="228" t="s">
        <v>214</v>
      </c>
      <c r="B97" s="229" t="s">
        <v>215</v>
      </c>
      <c r="C97" s="230">
        <v>0</v>
      </c>
      <c r="D97" s="235">
        <v>0</v>
      </c>
      <c r="E97" s="231">
        <f t="shared" si="12"/>
      </c>
      <c r="F97" s="232"/>
      <c r="G97" s="233">
        <v>0</v>
      </c>
      <c r="H97" s="234">
        <f t="shared" si="13"/>
        <v>0</v>
      </c>
      <c r="I97" s="239"/>
      <c r="J97" s="239"/>
      <c r="K97" s="239"/>
      <c r="L97" s="239"/>
      <c r="M97" s="239"/>
      <c r="N97" s="239"/>
      <c r="O97" s="210">
        <f t="shared" si="11"/>
        <v>0</v>
      </c>
    </row>
    <row r="98" spans="1:15" ht="15" customHeight="1">
      <c r="A98" s="228" t="s">
        <v>216</v>
      </c>
      <c r="B98" s="229" t="s">
        <v>217</v>
      </c>
      <c r="C98" s="230">
        <v>0</v>
      </c>
      <c r="D98" s="235">
        <v>0</v>
      </c>
      <c r="E98" s="231">
        <f t="shared" si="12"/>
      </c>
      <c r="F98" s="232"/>
      <c r="G98" s="233">
        <v>0</v>
      </c>
      <c r="H98" s="234">
        <f t="shared" si="13"/>
        <v>0</v>
      </c>
      <c r="I98" s="239"/>
      <c r="J98" s="239"/>
      <c r="K98" s="239"/>
      <c r="L98" s="239"/>
      <c r="M98" s="239"/>
      <c r="N98" s="239"/>
      <c r="O98" s="210">
        <f t="shared" si="11"/>
        <v>0</v>
      </c>
    </row>
    <row r="99" spans="1:15" ht="15" customHeight="1">
      <c r="A99" s="228" t="s">
        <v>218</v>
      </c>
      <c r="B99" s="229" t="s">
        <v>219</v>
      </c>
      <c r="C99" s="230">
        <v>0</v>
      </c>
      <c r="D99" s="235">
        <v>0</v>
      </c>
      <c r="E99" s="231">
        <f t="shared" si="12"/>
      </c>
      <c r="F99" s="232"/>
      <c r="G99" s="233">
        <v>0</v>
      </c>
      <c r="H99" s="234">
        <f t="shared" si="13"/>
        <v>0</v>
      </c>
      <c r="I99" s="239"/>
      <c r="J99" s="239"/>
      <c r="K99" s="239"/>
      <c r="L99" s="239"/>
      <c r="M99" s="239"/>
      <c r="N99" s="239"/>
      <c r="O99" s="210">
        <f t="shared" si="11"/>
        <v>0</v>
      </c>
    </row>
    <row r="100" spans="1:15" ht="15" customHeight="1">
      <c r="A100" s="228" t="s">
        <v>220</v>
      </c>
      <c r="B100" s="229" t="s">
        <v>89</v>
      </c>
      <c r="C100" s="230">
        <v>0</v>
      </c>
      <c r="D100" s="235">
        <v>0</v>
      </c>
      <c r="E100" s="231">
        <f t="shared" si="12"/>
      </c>
      <c r="F100" s="232"/>
      <c r="G100" s="233">
        <v>0</v>
      </c>
      <c r="H100" s="234">
        <f t="shared" si="13"/>
        <v>0</v>
      </c>
      <c r="I100" s="239"/>
      <c r="J100" s="239"/>
      <c r="K100" s="239"/>
      <c r="L100" s="239"/>
      <c r="M100" s="239"/>
      <c r="N100" s="239"/>
      <c r="O100" s="210">
        <f t="shared" si="11"/>
        <v>0</v>
      </c>
    </row>
    <row r="101" spans="1:15" ht="15" customHeight="1">
      <c r="A101" s="228" t="s">
        <v>221</v>
      </c>
      <c r="B101" s="229" t="s">
        <v>222</v>
      </c>
      <c r="C101" s="230">
        <v>100</v>
      </c>
      <c r="D101" s="235">
        <v>0</v>
      </c>
      <c r="E101" s="231">
        <f t="shared" si="12"/>
        <v>0</v>
      </c>
      <c r="F101" s="232"/>
      <c r="G101" s="233">
        <v>0</v>
      </c>
      <c r="H101" s="234">
        <f t="shared" si="13"/>
        <v>0</v>
      </c>
      <c r="I101" s="239"/>
      <c r="J101" s="239"/>
      <c r="K101" s="239"/>
      <c r="L101" s="239"/>
      <c r="M101" s="239"/>
      <c r="N101" s="239"/>
      <c r="O101" s="210">
        <f t="shared" si="11"/>
        <v>0</v>
      </c>
    </row>
    <row r="102" spans="1:15" ht="15" customHeight="1">
      <c r="A102" s="228" t="s">
        <v>223</v>
      </c>
      <c r="B102" s="229" t="s">
        <v>224</v>
      </c>
      <c r="C102" s="230">
        <f>SUM(C103:C110)</f>
        <v>4830</v>
      </c>
      <c r="D102" s="230">
        <f>SUM(D103:D110)</f>
        <v>7038</v>
      </c>
      <c r="E102" s="231">
        <f t="shared" si="12"/>
        <v>145.7142857142857</v>
      </c>
      <c r="F102" s="232"/>
      <c r="G102" s="233">
        <v>7038</v>
      </c>
      <c r="H102" s="234">
        <f t="shared" si="13"/>
        <v>7038</v>
      </c>
      <c r="I102" s="239">
        <f aca="true" t="shared" si="17" ref="I102:N102">SUM(I103:I110)</f>
        <v>7038</v>
      </c>
      <c r="J102" s="239">
        <f t="shared" si="17"/>
        <v>0</v>
      </c>
      <c r="K102" s="239">
        <f t="shared" si="17"/>
        <v>0</v>
      </c>
      <c r="L102" s="239">
        <f t="shared" si="17"/>
        <v>0</v>
      </c>
      <c r="M102" s="239">
        <f t="shared" si="17"/>
        <v>0</v>
      </c>
      <c r="N102" s="239">
        <f t="shared" si="17"/>
        <v>0</v>
      </c>
      <c r="O102" s="210">
        <f t="shared" si="11"/>
        <v>0.7038</v>
      </c>
    </row>
    <row r="103" spans="1:15" ht="15" customHeight="1">
      <c r="A103" s="228" t="s">
        <v>225</v>
      </c>
      <c r="B103" s="229" t="s">
        <v>71</v>
      </c>
      <c r="C103" s="230">
        <v>2130</v>
      </c>
      <c r="D103" s="235">
        <v>2199</v>
      </c>
      <c r="E103" s="231">
        <f t="shared" si="12"/>
        <v>103.2394366197183</v>
      </c>
      <c r="F103" s="232"/>
      <c r="G103" s="233">
        <v>2199</v>
      </c>
      <c r="H103" s="234">
        <f t="shared" si="13"/>
        <v>2199</v>
      </c>
      <c r="I103" s="239">
        <v>2199</v>
      </c>
      <c r="J103" s="239"/>
      <c r="K103" s="239"/>
      <c r="L103" s="239"/>
      <c r="M103" s="239"/>
      <c r="N103" s="239"/>
      <c r="O103" s="210">
        <f t="shared" si="11"/>
        <v>0.2199</v>
      </c>
    </row>
    <row r="104" spans="1:15" ht="15" customHeight="1">
      <c r="A104" s="228" t="s">
        <v>226</v>
      </c>
      <c r="B104" s="229" t="s">
        <v>73</v>
      </c>
      <c r="C104" s="230">
        <v>1257</v>
      </c>
      <c r="D104" s="235">
        <v>1274</v>
      </c>
      <c r="E104" s="231">
        <f t="shared" si="12"/>
        <v>101.35242641209229</v>
      </c>
      <c r="F104" s="232"/>
      <c r="G104" s="233">
        <v>1274</v>
      </c>
      <c r="H104" s="234">
        <f t="shared" si="13"/>
        <v>1274</v>
      </c>
      <c r="I104" s="239">
        <v>1274</v>
      </c>
      <c r="J104" s="239"/>
      <c r="K104" s="239"/>
      <c r="L104" s="239"/>
      <c r="M104" s="239"/>
      <c r="N104" s="239"/>
      <c r="O104" s="210">
        <f t="shared" si="11"/>
        <v>0.1274</v>
      </c>
    </row>
    <row r="105" spans="1:15" ht="15" customHeight="1">
      <c r="A105" s="228" t="s">
        <v>227</v>
      </c>
      <c r="B105" s="229" t="s">
        <v>75</v>
      </c>
      <c r="C105" s="230">
        <v>0</v>
      </c>
      <c r="D105" s="235">
        <v>0</v>
      </c>
      <c r="E105" s="231">
        <f t="shared" si="12"/>
      </c>
      <c r="F105" s="232"/>
      <c r="G105" s="233">
        <v>0</v>
      </c>
      <c r="H105" s="234">
        <f t="shared" si="13"/>
        <v>0</v>
      </c>
      <c r="I105" s="239">
        <v>0</v>
      </c>
      <c r="J105" s="239"/>
      <c r="K105" s="239"/>
      <c r="L105" s="239"/>
      <c r="M105" s="239"/>
      <c r="N105" s="239"/>
      <c r="O105" s="210">
        <f t="shared" si="11"/>
        <v>0</v>
      </c>
    </row>
    <row r="106" spans="1:15" ht="15" customHeight="1">
      <c r="A106" s="228" t="s">
        <v>228</v>
      </c>
      <c r="B106" s="229" t="s">
        <v>229</v>
      </c>
      <c r="C106" s="230">
        <v>0</v>
      </c>
      <c r="D106" s="235">
        <v>0</v>
      </c>
      <c r="E106" s="231">
        <f t="shared" si="12"/>
      </c>
      <c r="F106" s="232"/>
      <c r="G106" s="233">
        <v>0</v>
      </c>
      <c r="H106" s="234">
        <f t="shared" si="13"/>
        <v>0</v>
      </c>
      <c r="I106" s="239">
        <v>0</v>
      </c>
      <c r="J106" s="239"/>
      <c r="K106" s="239"/>
      <c r="L106" s="239"/>
      <c r="M106" s="239"/>
      <c r="N106" s="239"/>
      <c r="O106" s="210">
        <f t="shared" si="11"/>
        <v>0</v>
      </c>
    </row>
    <row r="107" spans="1:15" ht="15" customHeight="1">
      <c r="A107" s="228" t="s">
        <v>230</v>
      </c>
      <c r="B107" s="229" t="s">
        <v>231</v>
      </c>
      <c r="C107" s="230">
        <v>115</v>
      </c>
      <c r="D107" s="235">
        <v>115</v>
      </c>
      <c r="E107" s="231">
        <f t="shared" si="12"/>
        <v>100</v>
      </c>
      <c r="F107" s="232"/>
      <c r="G107" s="233">
        <v>115</v>
      </c>
      <c r="H107" s="234">
        <f t="shared" si="13"/>
        <v>115</v>
      </c>
      <c r="I107" s="239">
        <v>115</v>
      </c>
      <c r="J107" s="239"/>
      <c r="K107" s="239"/>
      <c r="L107" s="239"/>
      <c r="M107" s="239"/>
      <c r="N107" s="239"/>
      <c r="O107" s="210">
        <f t="shared" si="11"/>
        <v>0.0115</v>
      </c>
    </row>
    <row r="108" spans="1:15" ht="15" customHeight="1">
      <c r="A108" s="228" t="s">
        <v>232</v>
      </c>
      <c r="B108" s="229" t="s">
        <v>233</v>
      </c>
      <c r="C108" s="230">
        <v>0</v>
      </c>
      <c r="D108" s="235">
        <v>0</v>
      </c>
      <c r="E108" s="231">
        <f t="shared" si="12"/>
      </c>
      <c r="F108" s="232"/>
      <c r="G108" s="233">
        <v>0</v>
      </c>
      <c r="H108" s="234">
        <f t="shared" si="13"/>
        <v>0</v>
      </c>
      <c r="I108" s="239">
        <v>0</v>
      </c>
      <c r="J108" s="239"/>
      <c r="K108" s="239"/>
      <c r="L108" s="239"/>
      <c r="M108" s="239"/>
      <c r="N108" s="239"/>
      <c r="O108" s="210">
        <f t="shared" si="11"/>
        <v>0</v>
      </c>
    </row>
    <row r="109" spans="1:15" ht="15" customHeight="1">
      <c r="A109" s="228" t="s">
        <v>234</v>
      </c>
      <c r="B109" s="229" t="s">
        <v>89</v>
      </c>
      <c r="C109" s="230">
        <v>116</v>
      </c>
      <c r="D109" s="235">
        <v>100</v>
      </c>
      <c r="E109" s="231">
        <f t="shared" si="12"/>
        <v>86.20689655172413</v>
      </c>
      <c r="F109" s="232"/>
      <c r="G109" s="233">
        <v>100</v>
      </c>
      <c r="H109" s="234">
        <f t="shared" si="13"/>
        <v>100</v>
      </c>
      <c r="I109" s="239">
        <v>100</v>
      </c>
      <c r="J109" s="239"/>
      <c r="K109" s="239"/>
      <c r="L109" s="239"/>
      <c r="M109" s="239"/>
      <c r="N109" s="239"/>
      <c r="O109" s="210">
        <f t="shared" si="11"/>
        <v>0.01</v>
      </c>
    </row>
    <row r="110" spans="1:15" ht="15" customHeight="1">
      <c r="A110" s="228" t="s">
        <v>235</v>
      </c>
      <c r="B110" s="229" t="s">
        <v>236</v>
      </c>
      <c r="C110" s="230">
        <v>1212</v>
      </c>
      <c r="D110" s="235">
        <v>3350</v>
      </c>
      <c r="E110" s="231">
        <f t="shared" si="12"/>
        <v>276.4026402640264</v>
      </c>
      <c r="F110" s="232"/>
      <c r="G110" s="233">
        <v>3349</v>
      </c>
      <c r="H110" s="234">
        <f t="shared" si="13"/>
        <v>3350</v>
      </c>
      <c r="I110" s="239">
        <v>3350</v>
      </c>
      <c r="J110" s="239"/>
      <c r="K110" s="239"/>
      <c r="L110" s="239"/>
      <c r="M110" s="239"/>
      <c r="N110" s="239"/>
      <c r="O110" s="210">
        <f t="shared" si="11"/>
        <v>0.335</v>
      </c>
    </row>
    <row r="111" spans="1:15" ht="15" customHeight="1">
      <c r="A111" s="228" t="s">
        <v>237</v>
      </c>
      <c r="B111" s="229" t="s">
        <v>238</v>
      </c>
      <c r="C111" s="230">
        <f>SUM(C112:C121)</f>
        <v>875</v>
      </c>
      <c r="D111" s="230">
        <f>SUM(D112:D121)</f>
        <v>808</v>
      </c>
      <c r="E111" s="231">
        <f t="shared" si="12"/>
        <v>92.34285714285714</v>
      </c>
      <c r="F111" s="232"/>
      <c r="G111" s="233">
        <v>808</v>
      </c>
      <c r="H111" s="234">
        <f t="shared" si="13"/>
        <v>808</v>
      </c>
      <c r="I111" s="239">
        <f aca="true" t="shared" si="18" ref="I111:N111">SUM(I112:I121)</f>
        <v>808</v>
      </c>
      <c r="J111" s="239">
        <f t="shared" si="18"/>
        <v>0</v>
      </c>
      <c r="K111" s="239">
        <f t="shared" si="18"/>
        <v>0</v>
      </c>
      <c r="L111" s="239">
        <f t="shared" si="18"/>
        <v>0</v>
      </c>
      <c r="M111" s="239">
        <f t="shared" si="18"/>
        <v>0</v>
      </c>
      <c r="N111" s="239">
        <f t="shared" si="18"/>
        <v>0</v>
      </c>
      <c r="O111" s="210">
        <f t="shared" si="11"/>
        <v>0.0808</v>
      </c>
    </row>
    <row r="112" spans="1:15" ht="15" customHeight="1">
      <c r="A112" s="228" t="s">
        <v>239</v>
      </c>
      <c r="B112" s="229" t="s">
        <v>71</v>
      </c>
      <c r="C112" s="230">
        <v>574</v>
      </c>
      <c r="D112" s="235">
        <v>627</v>
      </c>
      <c r="E112" s="231">
        <f t="shared" si="12"/>
        <v>109.23344947735191</v>
      </c>
      <c r="F112" s="232"/>
      <c r="G112" s="233">
        <v>627</v>
      </c>
      <c r="H112" s="234">
        <f t="shared" si="13"/>
        <v>627</v>
      </c>
      <c r="I112" s="239">
        <v>627</v>
      </c>
      <c r="J112" s="239"/>
      <c r="K112" s="239"/>
      <c r="L112" s="239"/>
      <c r="M112" s="239"/>
      <c r="N112" s="239"/>
      <c r="O112" s="210">
        <f t="shared" si="11"/>
        <v>0.0627</v>
      </c>
    </row>
    <row r="113" spans="1:15" ht="15" customHeight="1">
      <c r="A113" s="228" t="s">
        <v>240</v>
      </c>
      <c r="B113" s="229" t="s">
        <v>73</v>
      </c>
      <c r="C113" s="230">
        <v>0</v>
      </c>
      <c r="D113" s="235">
        <v>0</v>
      </c>
      <c r="E113" s="231">
        <f t="shared" si="12"/>
      </c>
      <c r="F113" s="232"/>
      <c r="G113" s="233">
        <v>0</v>
      </c>
      <c r="H113" s="234">
        <f t="shared" si="13"/>
        <v>0</v>
      </c>
      <c r="I113" s="239">
        <v>0</v>
      </c>
      <c r="J113" s="239"/>
      <c r="K113" s="239"/>
      <c r="L113" s="239"/>
      <c r="M113" s="239"/>
      <c r="N113" s="239"/>
      <c r="O113" s="210">
        <f t="shared" si="11"/>
        <v>0</v>
      </c>
    </row>
    <row r="114" spans="1:15" ht="15" customHeight="1">
      <c r="A114" s="228" t="s">
        <v>241</v>
      </c>
      <c r="B114" s="229" t="s">
        <v>75</v>
      </c>
      <c r="C114" s="230">
        <v>0</v>
      </c>
      <c r="D114" s="235">
        <v>0</v>
      </c>
      <c r="E114" s="231">
        <f t="shared" si="12"/>
      </c>
      <c r="F114" s="232"/>
      <c r="G114" s="233">
        <v>0</v>
      </c>
      <c r="H114" s="234">
        <f t="shared" si="13"/>
        <v>0</v>
      </c>
      <c r="I114" s="239">
        <v>0</v>
      </c>
      <c r="J114" s="239"/>
      <c r="K114" s="239"/>
      <c r="L114" s="239"/>
      <c r="M114" s="239"/>
      <c r="N114" s="239"/>
      <c r="O114" s="210">
        <f t="shared" si="11"/>
        <v>0</v>
      </c>
    </row>
    <row r="115" spans="1:15" ht="15" customHeight="1">
      <c r="A115" s="228" t="s">
        <v>242</v>
      </c>
      <c r="B115" s="229" t="s">
        <v>243</v>
      </c>
      <c r="C115" s="230">
        <v>10</v>
      </c>
      <c r="D115" s="235">
        <v>0</v>
      </c>
      <c r="E115" s="231">
        <f t="shared" si="12"/>
        <v>0</v>
      </c>
      <c r="F115" s="232"/>
      <c r="G115" s="233">
        <v>0</v>
      </c>
      <c r="H115" s="234">
        <f t="shared" si="13"/>
        <v>0</v>
      </c>
      <c r="I115" s="239">
        <v>0</v>
      </c>
      <c r="J115" s="239"/>
      <c r="K115" s="239"/>
      <c r="L115" s="239"/>
      <c r="M115" s="239"/>
      <c r="N115" s="239"/>
      <c r="O115" s="210">
        <f t="shared" si="11"/>
        <v>0</v>
      </c>
    </row>
    <row r="116" spans="1:15" ht="15" customHeight="1">
      <c r="A116" s="228" t="s">
        <v>244</v>
      </c>
      <c r="B116" s="229" t="s">
        <v>245</v>
      </c>
      <c r="C116" s="230">
        <v>0</v>
      </c>
      <c r="D116" s="235">
        <v>0</v>
      </c>
      <c r="E116" s="231">
        <f t="shared" si="12"/>
      </c>
      <c r="F116" s="232"/>
      <c r="G116" s="233">
        <v>0</v>
      </c>
      <c r="H116" s="234">
        <f t="shared" si="13"/>
        <v>0</v>
      </c>
      <c r="I116" s="239">
        <v>0</v>
      </c>
      <c r="J116" s="239"/>
      <c r="K116" s="239"/>
      <c r="L116" s="239"/>
      <c r="M116" s="239"/>
      <c r="N116" s="239"/>
      <c r="O116" s="210">
        <f t="shared" si="11"/>
        <v>0</v>
      </c>
    </row>
    <row r="117" spans="1:15" ht="15" customHeight="1">
      <c r="A117" s="228" t="s">
        <v>246</v>
      </c>
      <c r="B117" s="229" t="s">
        <v>247</v>
      </c>
      <c r="C117" s="230">
        <v>0</v>
      </c>
      <c r="D117" s="235">
        <v>0</v>
      </c>
      <c r="E117" s="231">
        <f t="shared" si="12"/>
      </c>
      <c r="F117" s="232"/>
      <c r="G117" s="233">
        <v>0</v>
      </c>
      <c r="H117" s="234">
        <f t="shared" si="13"/>
        <v>0</v>
      </c>
      <c r="I117" s="239">
        <v>0</v>
      </c>
      <c r="J117" s="239"/>
      <c r="K117" s="239"/>
      <c r="L117" s="239"/>
      <c r="M117" s="239"/>
      <c r="N117" s="239"/>
      <c r="O117" s="210">
        <f t="shared" si="11"/>
        <v>0</v>
      </c>
    </row>
    <row r="118" spans="1:15" ht="15" customHeight="1">
      <c r="A118" s="228" t="s">
        <v>248</v>
      </c>
      <c r="B118" s="229" t="s">
        <v>249</v>
      </c>
      <c r="C118" s="230">
        <v>53</v>
      </c>
      <c r="D118" s="235">
        <v>0</v>
      </c>
      <c r="E118" s="231">
        <f t="shared" si="12"/>
        <v>0</v>
      </c>
      <c r="F118" s="232"/>
      <c r="G118" s="233">
        <v>0</v>
      </c>
      <c r="H118" s="234">
        <f t="shared" si="13"/>
        <v>0</v>
      </c>
      <c r="I118" s="239">
        <v>0</v>
      </c>
      <c r="J118" s="239"/>
      <c r="K118" s="239"/>
      <c r="L118" s="239"/>
      <c r="M118" s="239"/>
      <c r="N118" s="239"/>
      <c r="O118" s="210">
        <f t="shared" si="11"/>
        <v>0</v>
      </c>
    </row>
    <row r="119" spans="1:15" ht="15" customHeight="1">
      <c r="A119" s="228" t="s">
        <v>250</v>
      </c>
      <c r="B119" s="229" t="s">
        <v>251</v>
      </c>
      <c r="C119" s="230">
        <v>60</v>
      </c>
      <c r="D119" s="235">
        <v>30</v>
      </c>
      <c r="E119" s="231">
        <f t="shared" si="12"/>
        <v>50</v>
      </c>
      <c r="F119" s="232"/>
      <c r="G119" s="233">
        <v>30</v>
      </c>
      <c r="H119" s="234">
        <f t="shared" si="13"/>
        <v>30</v>
      </c>
      <c r="I119" s="239">
        <v>30</v>
      </c>
      <c r="J119" s="239"/>
      <c r="K119" s="239"/>
      <c r="L119" s="239"/>
      <c r="M119" s="239"/>
      <c r="N119" s="239"/>
      <c r="O119" s="210">
        <f t="shared" si="11"/>
        <v>0.003</v>
      </c>
    </row>
    <row r="120" spans="1:15" ht="15" customHeight="1">
      <c r="A120" s="228" t="s">
        <v>252</v>
      </c>
      <c r="B120" s="229" t="s">
        <v>89</v>
      </c>
      <c r="C120" s="230">
        <v>157</v>
      </c>
      <c r="D120" s="235">
        <v>102</v>
      </c>
      <c r="E120" s="231">
        <f t="shared" si="12"/>
        <v>64.96815286624204</v>
      </c>
      <c r="F120" s="232"/>
      <c r="G120" s="233">
        <v>102</v>
      </c>
      <c r="H120" s="234">
        <f t="shared" si="13"/>
        <v>102</v>
      </c>
      <c r="I120" s="239">
        <v>102</v>
      </c>
      <c r="J120" s="239"/>
      <c r="K120" s="239"/>
      <c r="L120" s="239"/>
      <c r="M120" s="239"/>
      <c r="N120" s="239"/>
      <c r="O120" s="210">
        <f t="shared" si="11"/>
        <v>0.0102</v>
      </c>
    </row>
    <row r="121" spans="1:15" ht="15" customHeight="1">
      <c r="A121" s="228" t="s">
        <v>253</v>
      </c>
      <c r="B121" s="229" t="s">
        <v>254</v>
      </c>
      <c r="C121" s="230">
        <v>21</v>
      </c>
      <c r="D121" s="235">
        <v>49</v>
      </c>
      <c r="E121" s="231">
        <f t="shared" si="12"/>
        <v>233.33333333333334</v>
      </c>
      <c r="F121" s="232"/>
      <c r="G121" s="233">
        <v>49</v>
      </c>
      <c r="H121" s="234">
        <f t="shared" si="13"/>
        <v>49</v>
      </c>
      <c r="I121" s="239">
        <v>49</v>
      </c>
      <c r="J121" s="239"/>
      <c r="K121" s="239"/>
      <c r="L121" s="239"/>
      <c r="M121" s="239"/>
      <c r="N121" s="239"/>
      <c r="O121" s="210">
        <f t="shared" si="11"/>
        <v>0.0049</v>
      </c>
    </row>
    <row r="122" spans="1:15" ht="15" customHeight="1">
      <c r="A122" s="228" t="s">
        <v>255</v>
      </c>
      <c r="B122" s="229" t="s">
        <v>256</v>
      </c>
      <c r="C122" s="230">
        <f>SUM(C123:C133)</f>
        <v>0</v>
      </c>
      <c r="D122" s="230">
        <f>SUM(D123:D133)</f>
        <v>0</v>
      </c>
      <c r="E122" s="231">
        <f t="shared" si="12"/>
      </c>
      <c r="F122" s="232"/>
      <c r="G122" s="233">
        <v>0</v>
      </c>
      <c r="H122" s="234">
        <f t="shared" si="13"/>
        <v>0</v>
      </c>
      <c r="I122" s="239">
        <f aca="true" t="shared" si="19" ref="I122:N122">SUM(I123:I133)</f>
        <v>0</v>
      </c>
      <c r="J122" s="239">
        <f t="shared" si="19"/>
        <v>0</v>
      </c>
      <c r="K122" s="239">
        <f t="shared" si="19"/>
        <v>0</v>
      </c>
      <c r="L122" s="239">
        <f t="shared" si="19"/>
        <v>0</v>
      </c>
      <c r="M122" s="239">
        <f t="shared" si="19"/>
        <v>0</v>
      </c>
      <c r="N122" s="239">
        <f t="shared" si="19"/>
        <v>0</v>
      </c>
      <c r="O122" s="210">
        <f t="shared" si="11"/>
        <v>0</v>
      </c>
    </row>
    <row r="123" spans="1:15" ht="15" customHeight="1">
      <c r="A123" s="228" t="s">
        <v>257</v>
      </c>
      <c r="B123" s="229" t="s">
        <v>71</v>
      </c>
      <c r="C123" s="230">
        <v>0</v>
      </c>
      <c r="D123" s="235">
        <v>0</v>
      </c>
      <c r="E123" s="231">
        <f t="shared" si="12"/>
      </c>
      <c r="F123" s="232"/>
      <c r="G123" s="233">
        <v>0</v>
      </c>
      <c r="H123" s="234">
        <f t="shared" si="13"/>
        <v>0</v>
      </c>
      <c r="I123" s="239"/>
      <c r="J123" s="239"/>
      <c r="K123" s="239"/>
      <c r="L123" s="239"/>
      <c r="M123" s="239"/>
      <c r="N123" s="239"/>
      <c r="O123" s="210">
        <f t="shared" si="11"/>
        <v>0</v>
      </c>
    </row>
    <row r="124" spans="1:15" ht="15" customHeight="1">
      <c r="A124" s="228" t="s">
        <v>258</v>
      </c>
      <c r="B124" s="229" t="s">
        <v>73</v>
      </c>
      <c r="C124" s="230">
        <v>0</v>
      </c>
      <c r="D124" s="235">
        <v>0</v>
      </c>
      <c r="E124" s="231">
        <f t="shared" si="12"/>
      </c>
      <c r="F124" s="232"/>
      <c r="G124" s="233">
        <v>0</v>
      </c>
      <c r="H124" s="234">
        <f t="shared" si="13"/>
        <v>0</v>
      </c>
      <c r="I124" s="239"/>
      <c r="J124" s="239"/>
      <c r="K124" s="239"/>
      <c r="L124" s="239"/>
      <c r="M124" s="239"/>
      <c r="N124" s="239"/>
      <c r="O124" s="210">
        <f t="shared" si="11"/>
        <v>0</v>
      </c>
    </row>
    <row r="125" spans="1:15" ht="15" customHeight="1">
      <c r="A125" s="228" t="s">
        <v>259</v>
      </c>
      <c r="B125" s="229" t="s">
        <v>75</v>
      </c>
      <c r="C125" s="230">
        <v>0</v>
      </c>
      <c r="D125" s="235">
        <v>0</v>
      </c>
      <c r="E125" s="231">
        <f t="shared" si="12"/>
      </c>
      <c r="F125" s="232"/>
      <c r="G125" s="233">
        <v>0</v>
      </c>
      <c r="H125" s="234">
        <f t="shared" si="13"/>
        <v>0</v>
      </c>
      <c r="I125" s="239"/>
      <c r="J125" s="239"/>
      <c r="K125" s="239"/>
      <c r="L125" s="239"/>
      <c r="M125" s="239"/>
      <c r="N125" s="239"/>
      <c r="O125" s="210">
        <f t="shared" si="11"/>
        <v>0</v>
      </c>
    </row>
    <row r="126" spans="1:15" ht="15" customHeight="1">
      <c r="A126" s="228" t="s">
        <v>260</v>
      </c>
      <c r="B126" s="229" t="s">
        <v>261</v>
      </c>
      <c r="C126" s="230">
        <v>0</v>
      </c>
      <c r="D126" s="235">
        <v>0</v>
      </c>
      <c r="E126" s="231">
        <f t="shared" si="12"/>
      </c>
      <c r="F126" s="232"/>
      <c r="G126" s="233">
        <v>0</v>
      </c>
      <c r="H126" s="234">
        <f t="shared" si="13"/>
        <v>0</v>
      </c>
      <c r="I126" s="239"/>
      <c r="J126" s="239"/>
      <c r="K126" s="239"/>
      <c r="L126" s="239"/>
      <c r="M126" s="239"/>
      <c r="N126" s="239"/>
      <c r="O126" s="210">
        <f aca="true" t="shared" si="20" ref="O126:O189">D126/10000</f>
        <v>0</v>
      </c>
    </row>
    <row r="127" spans="1:15" ht="15" customHeight="1">
      <c r="A127" s="228" t="s">
        <v>262</v>
      </c>
      <c r="B127" s="229" t="s">
        <v>263</v>
      </c>
      <c r="C127" s="230">
        <v>0</v>
      </c>
      <c r="D127" s="235">
        <v>0</v>
      </c>
      <c r="E127" s="231">
        <f t="shared" si="12"/>
      </c>
      <c r="F127" s="232"/>
      <c r="G127" s="233">
        <v>0</v>
      </c>
      <c r="H127" s="234">
        <f t="shared" si="13"/>
        <v>0</v>
      </c>
      <c r="I127" s="239"/>
      <c r="J127" s="239"/>
      <c r="K127" s="239"/>
      <c r="L127" s="239"/>
      <c r="M127" s="239"/>
      <c r="N127" s="239"/>
      <c r="O127" s="210">
        <f t="shared" si="20"/>
        <v>0</v>
      </c>
    </row>
    <row r="128" spans="1:15" ht="15" customHeight="1">
      <c r="A128" s="228" t="s">
        <v>264</v>
      </c>
      <c r="B128" s="229" t="s">
        <v>265</v>
      </c>
      <c r="C128" s="230">
        <v>0</v>
      </c>
      <c r="D128" s="235">
        <v>0</v>
      </c>
      <c r="E128" s="231">
        <f t="shared" si="12"/>
      </c>
      <c r="F128" s="232"/>
      <c r="G128" s="233">
        <v>0</v>
      </c>
      <c r="H128" s="234">
        <f t="shared" si="13"/>
        <v>0</v>
      </c>
      <c r="I128" s="239"/>
      <c r="J128" s="239"/>
      <c r="K128" s="239"/>
      <c r="L128" s="239"/>
      <c r="M128" s="239"/>
      <c r="N128" s="239"/>
      <c r="O128" s="210">
        <f t="shared" si="20"/>
        <v>0</v>
      </c>
    </row>
    <row r="129" spans="1:15" ht="15" customHeight="1">
      <c r="A129" s="228" t="s">
        <v>266</v>
      </c>
      <c r="B129" s="229" t="s">
        <v>267</v>
      </c>
      <c r="C129" s="230">
        <v>0</v>
      </c>
      <c r="D129" s="235">
        <v>0</v>
      </c>
      <c r="E129" s="231">
        <f t="shared" si="12"/>
      </c>
      <c r="F129" s="232"/>
      <c r="G129" s="233">
        <v>0</v>
      </c>
      <c r="H129" s="234">
        <f t="shared" si="13"/>
        <v>0</v>
      </c>
      <c r="I129" s="239"/>
      <c r="J129" s="239"/>
      <c r="K129" s="239"/>
      <c r="L129" s="239"/>
      <c r="M129" s="239"/>
      <c r="N129" s="239"/>
      <c r="O129" s="210">
        <f t="shared" si="20"/>
        <v>0</v>
      </c>
    </row>
    <row r="130" spans="1:15" ht="15" customHeight="1">
      <c r="A130" s="228" t="s">
        <v>268</v>
      </c>
      <c r="B130" s="229" t="s">
        <v>269</v>
      </c>
      <c r="C130" s="230">
        <v>0</v>
      </c>
      <c r="D130" s="235">
        <v>0</v>
      </c>
      <c r="E130" s="231">
        <f t="shared" si="12"/>
      </c>
      <c r="F130" s="232"/>
      <c r="G130" s="233">
        <v>0</v>
      </c>
      <c r="H130" s="234">
        <f t="shared" si="13"/>
        <v>0</v>
      </c>
      <c r="I130" s="239"/>
      <c r="J130" s="239"/>
      <c r="K130" s="239"/>
      <c r="L130" s="239"/>
      <c r="M130" s="239"/>
      <c r="N130" s="239"/>
      <c r="O130" s="210">
        <f t="shared" si="20"/>
        <v>0</v>
      </c>
    </row>
    <row r="131" spans="1:15" ht="15" customHeight="1">
      <c r="A131" s="228" t="s">
        <v>270</v>
      </c>
      <c r="B131" s="229" t="s">
        <v>271</v>
      </c>
      <c r="C131" s="230">
        <v>0</v>
      </c>
      <c r="D131" s="235">
        <v>0</v>
      </c>
      <c r="E131" s="231">
        <f t="shared" si="12"/>
      </c>
      <c r="F131" s="232"/>
      <c r="G131" s="233">
        <v>0</v>
      </c>
      <c r="H131" s="234">
        <f t="shared" si="13"/>
        <v>0</v>
      </c>
      <c r="I131" s="239"/>
      <c r="J131" s="239"/>
      <c r="K131" s="239"/>
      <c r="L131" s="239"/>
      <c r="M131" s="239"/>
      <c r="N131" s="239"/>
      <c r="O131" s="210">
        <f t="shared" si="20"/>
        <v>0</v>
      </c>
    </row>
    <row r="132" spans="1:15" ht="15" customHeight="1">
      <c r="A132" s="228" t="s">
        <v>272</v>
      </c>
      <c r="B132" s="229" t="s">
        <v>89</v>
      </c>
      <c r="C132" s="230">
        <v>0</v>
      </c>
      <c r="D132" s="235">
        <v>0</v>
      </c>
      <c r="E132" s="231">
        <f t="shared" si="12"/>
      </c>
      <c r="F132" s="232"/>
      <c r="G132" s="233">
        <v>0</v>
      </c>
      <c r="H132" s="234">
        <f t="shared" si="13"/>
        <v>0</v>
      </c>
      <c r="I132" s="239"/>
      <c r="J132" s="239"/>
      <c r="K132" s="239"/>
      <c r="L132" s="239"/>
      <c r="M132" s="239"/>
      <c r="N132" s="239"/>
      <c r="O132" s="210">
        <f t="shared" si="20"/>
        <v>0</v>
      </c>
    </row>
    <row r="133" spans="1:15" ht="15" customHeight="1">
      <c r="A133" s="228" t="s">
        <v>273</v>
      </c>
      <c r="B133" s="229" t="s">
        <v>274</v>
      </c>
      <c r="C133" s="230">
        <v>0</v>
      </c>
      <c r="D133" s="235">
        <v>0</v>
      </c>
      <c r="E133" s="231">
        <f t="shared" si="12"/>
      </c>
      <c r="F133" s="232"/>
      <c r="G133" s="233">
        <v>0</v>
      </c>
      <c r="H133" s="234">
        <f t="shared" si="13"/>
        <v>0</v>
      </c>
      <c r="I133" s="239"/>
      <c r="J133" s="239"/>
      <c r="K133" s="239"/>
      <c r="L133" s="239"/>
      <c r="M133" s="239"/>
      <c r="N133" s="239"/>
      <c r="O133" s="210">
        <f t="shared" si="20"/>
        <v>0</v>
      </c>
    </row>
    <row r="134" spans="1:15" ht="15" customHeight="1">
      <c r="A134" s="228" t="s">
        <v>275</v>
      </c>
      <c r="B134" s="229" t="s">
        <v>276</v>
      </c>
      <c r="C134" s="230">
        <f>SUM(C135:C140)</f>
        <v>0</v>
      </c>
      <c r="D134" s="230">
        <f>SUM(D135:D140)</f>
        <v>0</v>
      </c>
      <c r="E134" s="231">
        <f t="shared" si="12"/>
      </c>
      <c r="F134" s="232"/>
      <c r="G134" s="233">
        <v>0</v>
      </c>
      <c r="H134" s="234">
        <f t="shared" si="13"/>
        <v>0</v>
      </c>
      <c r="I134" s="239">
        <f aca="true" t="shared" si="21" ref="I134:N134">SUM(I135:I140)</f>
        <v>0</v>
      </c>
      <c r="J134" s="239">
        <f t="shared" si="21"/>
        <v>0</v>
      </c>
      <c r="K134" s="239">
        <f t="shared" si="21"/>
        <v>0</v>
      </c>
      <c r="L134" s="239">
        <f t="shared" si="21"/>
        <v>0</v>
      </c>
      <c r="M134" s="239">
        <f t="shared" si="21"/>
        <v>0</v>
      </c>
      <c r="N134" s="239">
        <f t="shared" si="21"/>
        <v>0</v>
      </c>
      <c r="O134" s="210">
        <f t="shared" si="20"/>
        <v>0</v>
      </c>
    </row>
    <row r="135" spans="1:15" ht="15" customHeight="1">
      <c r="A135" s="228" t="s">
        <v>277</v>
      </c>
      <c r="B135" s="229" t="s">
        <v>71</v>
      </c>
      <c r="C135" s="230">
        <v>0</v>
      </c>
      <c r="D135" s="235">
        <v>0</v>
      </c>
      <c r="E135" s="231">
        <f aca="true" t="shared" si="22" ref="E135:E198">_xlfn.IFERROR(D135/C135*100,"")</f>
      </c>
      <c r="F135" s="232"/>
      <c r="G135" s="233">
        <v>0</v>
      </c>
      <c r="H135" s="234">
        <f t="shared" si="13"/>
        <v>0</v>
      </c>
      <c r="I135" s="239"/>
      <c r="J135" s="239"/>
      <c r="K135" s="239"/>
      <c r="L135" s="239"/>
      <c r="M135" s="239"/>
      <c r="N135" s="239"/>
      <c r="O135" s="210">
        <f t="shared" si="20"/>
        <v>0</v>
      </c>
    </row>
    <row r="136" spans="1:15" ht="15" customHeight="1">
      <c r="A136" s="228" t="s">
        <v>278</v>
      </c>
      <c r="B136" s="229" t="s">
        <v>73</v>
      </c>
      <c r="C136" s="230">
        <v>0</v>
      </c>
      <c r="D136" s="235">
        <v>0</v>
      </c>
      <c r="E136" s="231">
        <f t="shared" si="22"/>
      </c>
      <c r="F136" s="232"/>
      <c r="G136" s="233">
        <v>0</v>
      </c>
      <c r="H136" s="234">
        <f aca="true" t="shared" si="23" ref="H136:H199">SUM(I136:N136)</f>
        <v>0</v>
      </c>
      <c r="I136" s="239"/>
      <c r="J136" s="239"/>
      <c r="K136" s="239"/>
      <c r="L136" s="239"/>
      <c r="M136" s="239"/>
      <c r="N136" s="239"/>
      <c r="O136" s="210">
        <f t="shared" si="20"/>
        <v>0</v>
      </c>
    </row>
    <row r="137" spans="1:15" ht="15" customHeight="1">
      <c r="A137" s="228" t="s">
        <v>279</v>
      </c>
      <c r="B137" s="229" t="s">
        <v>75</v>
      </c>
      <c r="C137" s="230">
        <v>0</v>
      </c>
      <c r="D137" s="235">
        <v>0</v>
      </c>
      <c r="E137" s="231">
        <f t="shared" si="22"/>
      </c>
      <c r="F137" s="232"/>
      <c r="G137" s="233">
        <v>0</v>
      </c>
      <c r="H137" s="234">
        <f t="shared" si="23"/>
        <v>0</v>
      </c>
      <c r="I137" s="239"/>
      <c r="J137" s="239"/>
      <c r="K137" s="239"/>
      <c r="L137" s="239"/>
      <c r="M137" s="239"/>
      <c r="N137" s="239"/>
      <c r="O137" s="210">
        <f t="shared" si="20"/>
        <v>0</v>
      </c>
    </row>
    <row r="138" spans="1:15" ht="15" customHeight="1">
      <c r="A138" s="228" t="s">
        <v>280</v>
      </c>
      <c r="B138" s="229" t="s">
        <v>281</v>
      </c>
      <c r="C138" s="230">
        <v>0</v>
      </c>
      <c r="D138" s="235">
        <v>0</v>
      </c>
      <c r="E138" s="231">
        <f t="shared" si="22"/>
      </c>
      <c r="F138" s="232"/>
      <c r="G138" s="233">
        <v>0</v>
      </c>
      <c r="H138" s="234">
        <f t="shared" si="23"/>
        <v>0</v>
      </c>
      <c r="I138" s="239"/>
      <c r="J138" s="239"/>
      <c r="K138" s="239"/>
      <c r="L138" s="239"/>
      <c r="M138" s="239"/>
      <c r="N138" s="239"/>
      <c r="O138" s="210">
        <f t="shared" si="20"/>
        <v>0</v>
      </c>
    </row>
    <row r="139" spans="1:15" ht="15" customHeight="1">
      <c r="A139" s="228" t="s">
        <v>282</v>
      </c>
      <c r="B139" s="229" t="s">
        <v>89</v>
      </c>
      <c r="C139" s="230">
        <v>0</v>
      </c>
      <c r="D139" s="235">
        <v>0</v>
      </c>
      <c r="E139" s="231">
        <f t="shared" si="22"/>
      </c>
      <c r="F139" s="232"/>
      <c r="G139" s="233">
        <v>0</v>
      </c>
      <c r="H139" s="234">
        <f t="shared" si="23"/>
        <v>0</v>
      </c>
      <c r="I139" s="239"/>
      <c r="J139" s="239"/>
      <c r="K139" s="239"/>
      <c r="L139" s="239"/>
      <c r="M139" s="239"/>
      <c r="N139" s="239"/>
      <c r="O139" s="210">
        <f t="shared" si="20"/>
        <v>0</v>
      </c>
    </row>
    <row r="140" spans="1:15" ht="15" customHeight="1">
      <c r="A140" s="228" t="s">
        <v>283</v>
      </c>
      <c r="B140" s="229" t="s">
        <v>284</v>
      </c>
      <c r="C140" s="230">
        <v>0</v>
      </c>
      <c r="D140" s="235">
        <v>0</v>
      </c>
      <c r="E140" s="231">
        <f t="shared" si="22"/>
      </c>
      <c r="F140" s="232"/>
      <c r="G140" s="233">
        <v>0</v>
      </c>
      <c r="H140" s="234">
        <f t="shared" si="23"/>
        <v>0</v>
      </c>
      <c r="I140" s="239"/>
      <c r="J140" s="239"/>
      <c r="K140" s="239"/>
      <c r="L140" s="239"/>
      <c r="M140" s="239"/>
      <c r="N140" s="239"/>
      <c r="O140" s="210">
        <f t="shared" si="20"/>
        <v>0</v>
      </c>
    </row>
    <row r="141" spans="1:15" ht="15" customHeight="1">
      <c r="A141" s="228" t="s">
        <v>285</v>
      </c>
      <c r="B141" s="229" t="s">
        <v>286</v>
      </c>
      <c r="C141" s="230">
        <f>SUM(C142:C148)</f>
        <v>123</v>
      </c>
      <c r="D141" s="230">
        <f>SUM(D142:D148)</f>
        <v>0</v>
      </c>
      <c r="E141" s="231">
        <f t="shared" si="22"/>
        <v>0</v>
      </c>
      <c r="F141" s="232"/>
      <c r="G141" s="233">
        <v>0</v>
      </c>
      <c r="H141" s="234">
        <f t="shared" si="23"/>
        <v>0</v>
      </c>
      <c r="I141" s="239">
        <f aca="true" t="shared" si="24" ref="I141:N141">SUM(I142:I148)</f>
        <v>0</v>
      </c>
      <c r="J141" s="239">
        <f t="shared" si="24"/>
        <v>0</v>
      </c>
      <c r="K141" s="239">
        <f t="shared" si="24"/>
        <v>0</v>
      </c>
      <c r="L141" s="239">
        <f t="shared" si="24"/>
        <v>0</v>
      </c>
      <c r="M141" s="239">
        <f t="shared" si="24"/>
        <v>0</v>
      </c>
      <c r="N141" s="239">
        <f t="shared" si="24"/>
        <v>0</v>
      </c>
      <c r="O141" s="210">
        <f t="shared" si="20"/>
        <v>0</v>
      </c>
    </row>
    <row r="142" spans="1:15" ht="15" customHeight="1">
      <c r="A142" s="228" t="s">
        <v>287</v>
      </c>
      <c r="B142" s="229" t="s">
        <v>71</v>
      </c>
      <c r="C142" s="230">
        <v>110</v>
      </c>
      <c r="D142" s="235">
        <v>0</v>
      </c>
      <c r="E142" s="231">
        <f t="shared" si="22"/>
        <v>0</v>
      </c>
      <c r="F142" s="232"/>
      <c r="G142" s="233">
        <v>0</v>
      </c>
      <c r="H142" s="234">
        <f t="shared" si="23"/>
        <v>0</v>
      </c>
      <c r="I142" s="239"/>
      <c r="J142" s="239"/>
      <c r="K142" s="239"/>
      <c r="L142" s="239"/>
      <c r="M142" s="239"/>
      <c r="N142" s="239"/>
      <c r="O142" s="210">
        <f t="shared" si="20"/>
        <v>0</v>
      </c>
    </row>
    <row r="143" spans="1:15" ht="15" customHeight="1">
      <c r="A143" s="228" t="s">
        <v>288</v>
      </c>
      <c r="B143" s="229" t="s">
        <v>73</v>
      </c>
      <c r="C143" s="230">
        <v>0</v>
      </c>
      <c r="D143" s="235">
        <v>0</v>
      </c>
      <c r="E143" s="231">
        <f t="shared" si="22"/>
      </c>
      <c r="F143" s="232"/>
      <c r="G143" s="233">
        <v>0</v>
      </c>
      <c r="H143" s="234">
        <f t="shared" si="23"/>
        <v>0</v>
      </c>
      <c r="I143" s="239"/>
      <c r="J143" s="239"/>
      <c r="K143" s="239"/>
      <c r="L143" s="239"/>
      <c r="M143" s="239"/>
      <c r="N143" s="239"/>
      <c r="O143" s="210">
        <f t="shared" si="20"/>
        <v>0</v>
      </c>
    </row>
    <row r="144" spans="1:15" ht="15" customHeight="1">
      <c r="A144" s="228" t="s">
        <v>289</v>
      </c>
      <c r="B144" s="229" t="s">
        <v>75</v>
      </c>
      <c r="C144" s="230">
        <v>0</v>
      </c>
      <c r="D144" s="235">
        <v>0</v>
      </c>
      <c r="E144" s="231">
        <f t="shared" si="22"/>
      </c>
      <c r="F144" s="232"/>
      <c r="G144" s="233">
        <v>0</v>
      </c>
      <c r="H144" s="234">
        <f t="shared" si="23"/>
        <v>0</v>
      </c>
      <c r="I144" s="239"/>
      <c r="J144" s="239"/>
      <c r="K144" s="239"/>
      <c r="L144" s="239"/>
      <c r="M144" s="239"/>
      <c r="N144" s="239"/>
      <c r="O144" s="210">
        <f t="shared" si="20"/>
        <v>0</v>
      </c>
    </row>
    <row r="145" spans="1:15" ht="15" customHeight="1">
      <c r="A145" s="228" t="s">
        <v>290</v>
      </c>
      <c r="B145" s="229" t="s">
        <v>291</v>
      </c>
      <c r="C145" s="230">
        <v>0</v>
      </c>
      <c r="D145" s="235">
        <v>0</v>
      </c>
      <c r="E145" s="231">
        <f t="shared" si="22"/>
      </c>
      <c r="F145" s="232"/>
      <c r="G145" s="233">
        <v>0</v>
      </c>
      <c r="H145" s="234">
        <f t="shared" si="23"/>
        <v>0</v>
      </c>
      <c r="I145" s="239"/>
      <c r="J145" s="239"/>
      <c r="K145" s="239"/>
      <c r="L145" s="239"/>
      <c r="M145" s="239"/>
      <c r="N145" s="239"/>
      <c r="O145" s="210">
        <f t="shared" si="20"/>
        <v>0</v>
      </c>
    </row>
    <row r="146" spans="1:15" ht="15" customHeight="1">
      <c r="A146" s="228" t="s">
        <v>292</v>
      </c>
      <c r="B146" s="229" t="s">
        <v>293</v>
      </c>
      <c r="C146" s="230">
        <v>0</v>
      </c>
      <c r="D146" s="235">
        <v>0</v>
      </c>
      <c r="E146" s="231">
        <f t="shared" si="22"/>
      </c>
      <c r="F146" s="232"/>
      <c r="G146" s="233">
        <v>0</v>
      </c>
      <c r="H146" s="234">
        <f t="shared" si="23"/>
        <v>0</v>
      </c>
      <c r="I146" s="239"/>
      <c r="J146" s="239"/>
      <c r="K146" s="239"/>
      <c r="L146" s="239"/>
      <c r="M146" s="239"/>
      <c r="N146" s="239"/>
      <c r="O146" s="210">
        <f t="shared" si="20"/>
        <v>0</v>
      </c>
    </row>
    <row r="147" spans="1:15" ht="15" customHeight="1">
      <c r="A147" s="228" t="s">
        <v>294</v>
      </c>
      <c r="B147" s="229" t="s">
        <v>89</v>
      </c>
      <c r="C147" s="230">
        <v>13</v>
      </c>
      <c r="D147" s="235">
        <v>0</v>
      </c>
      <c r="E147" s="231">
        <f t="shared" si="22"/>
        <v>0</v>
      </c>
      <c r="F147" s="232"/>
      <c r="G147" s="233">
        <v>0</v>
      </c>
      <c r="H147" s="234">
        <f t="shared" si="23"/>
        <v>0</v>
      </c>
      <c r="I147" s="239"/>
      <c r="J147" s="239"/>
      <c r="K147" s="239"/>
      <c r="L147" s="239"/>
      <c r="M147" s="239"/>
      <c r="N147" s="239"/>
      <c r="O147" s="210">
        <f t="shared" si="20"/>
        <v>0</v>
      </c>
    </row>
    <row r="148" spans="1:15" ht="15" customHeight="1">
      <c r="A148" s="228" t="s">
        <v>295</v>
      </c>
      <c r="B148" s="229" t="s">
        <v>296</v>
      </c>
      <c r="C148" s="230">
        <v>0</v>
      </c>
      <c r="D148" s="235">
        <v>0</v>
      </c>
      <c r="E148" s="231">
        <f t="shared" si="22"/>
      </c>
      <c r="F148" s="232"/>
      <c r="G148" s="233">
        <v>0</v>
      </c>
      <c r="H148" s="234">
        <f t="shared" si="23"/>
        <v>0</v>
      </c>
      <c r="I148" s="239"/>
      <c r="J148" s="239"/>
      <c r="K148" s="239"/>
      <c r="L148" s="239"/>
      <c r="M148" s="239"/>
      <c r="N148" s="239"/>
      <c r="O148" s="210">
        <f t="shared" si="20"/>
        <v>0</v>
      </c>
    </row>
    <row r="149" spans="1:15" ht="15" customHeight="1">
      <c r="A149" s="228" t="s">
        <v>297</v>
      </c>
      <c r="B149" s="229" t="s">
        <v>298</v>
      </c>
      <c r="C149" s="230">
        <f>SUM(C150:C154)</f>
        <v>220</v>
      </c>
      <c r="D149" s="230">
        <f>SUM(D150:D154)</f>
        <v>180</v>
      </c>
      <c r="E149" s="231">
        <f t="shared" si="22"/>
        <v>81.81818181818183</v>
      </c>
      <c r="F149" s="232"/>
      <c r="G149" s="233">
        <v>180</v>
      </c>
      <c r="H149" s="234">
        <f t="shared" si="23"/>
        <v>180</v>
      </c>
      <c r="I149" s="239">
        <f aca="true" t="shared" si="25" ref="I149:N149">SUM(I150:I154)</f>
        <v>180</v>
      </c>
      <c r="J149" s="239">
        <f t="shared" si="25"/>
        <v>0</v>
      </c>
      <c r="K149" s="239">
        <f t="shared" si="25"/>
        <v>0</v>
      </c>
      <c r="L149" s="239">
        <f t="shared" si="25"/>
        <v>0</v>
      </c>
      <c r="M149" s="239">
        <f t="shared" si="25"/>
        <v>0</v>
      </c>
      <c r="N149" s="239">
        <f t="shared" si="25"/>
        <v>0</v>
      </c>
      <c r="O149" s="210">
        <f t="shared" si="20"/>
        <v>0.018</v>
      </c>
    </row>
    <row r="150" spans="1:15" ht="15" customHeight="1">
      <c r="A150" s="228" t="s">
        <v>299</v>
      </c>
      <c r="B150" s="229" t="s">
        <v>71</v>
      </c>
      <c r="C150" s="230">
        <v>185</v>
      </c>
      <c r="D150" s="235">
        <v>180</v>
      </c>
      <c r="E150" s="231">
        <f t="shared" si="22"/>
        <v>97.2972972972973</v>
      </c>
      <c r="F150" s="232"/>
      <c r="G150" s="233">
        <v>180</v>
      </c>
      <c r="H150" s="234">
        <f t="shared" si="23"/>
        <v>180</v>
      </c>
      <c r="I150" s="239">
        <v>180</v>
      </c>
      <c r="J150" s="239"/>
      <c r="K150" s="239"/>
      <c r="L150" s="239"/>
      <c r="M150" s="239"/>
      <c r="N150" s="239"/>
      <c r="O150" s="210">
        <f t="shared" si="20"/>
        <v>0.018</v>
      </c>
    </row>
    <row r="151" spans="1:15" ht="15" customHeight="1">
      <c r="A151" s="228" t="s">
        <v>300</v>
      </c>
      <c r="B151" s="229" t="s">
        <v>73</v>
      </c>
      <c r="C151" s="230">
        <v>0</v>
      </c>
      <c r="D151" s="235">
        <v>0</v>
      </c>
      <c r="E151" s="231">
        <f t="shared" si="22"/>
      </c>
      <c r="F151" s="232"/>
      <c r="G151" s="233">
        <v>0</v>
      </c>
      <c r="H151" s="234">
        <f t="shared" si="23"/>
        <v>0</v>
      </c>
      <c r="I151" s="239">
        <v>0</v>
      </c>
      <c r="J151" s="239"/>
      <c r="K151" s="239"/>
      <c r="L151" s="239"/>
      <c r="M151" s="239"/>
      <c r="N151" s="239"/>
      <c r="O151" s="210">
        <f t="shared" si="20"/>
        <v>0</v>
      </c>
    </row>
    <row r="152" spans="1:15" ht="15" customHeight="1">
      <c r="A152" s="228" t="s">
        <v>301</v>
      </c>
      <c r="B152" s="229" t="s">
        <v>75</v>
      </c>
      <c r="C152" s="230">
        <v>0</v>
      </c>
      <c r="D152" s="235">
        <v>0</v>
      </c>
      <c r="E152" s="231">
        <f t="shared" si="22"/>
      </c>
      <c r="F152" s="232"/>
      <c r="G152" s="233">
        <v>0</v>
      </c>
      <c r="H152" s="234">
        <f t="shared" si="23"/>
        <v>0</v>
      </c>
      <c r="I152" s="239">
        <v>0</v>
      </c>
      <c r="J152" s="239"/>
      <c r="K152" s="239"/>
      <c r="L152" s="239"/>
      <c r="M152" s="239"/>
      <c r="N152" s="239"/>
      <c r="O152" s="210">
        <f t="shared" si="20"/>
        <v>0</v>
      </c>
    </row>
    <row r="153" spans="1:15" ht="15" customHeight="1">
      <c r="A153" s="228" t="s">
        <v>302</v>
      </c>
      <c r="B153" s="229" t="s">
        <v>303</v>
      </c>
      <c r="C153" s="230">
        <v>35</v>
      </c>
      <c r="D153" s="235">
        <v>0</v>
      </c>
      <c r="E153" s="231">
        <f t="shared" si="22"/>
        <v>0</v>
      </c>
      <c r="F153" s="232"/>
      <c r="G153" s="233">
        <v>0</v>
      </c>
      <c r="H153" s="234">
        <f t="shared" si="23"/>
        <v>0</v>
      </c>
      <c r="I153" s="239">
        <v>0</v>
      </c>
      <c r="J153" s="239"/>
      <c r="K153" s="239"/>
      <c r="L153" s="239"/>
      <c r="M153" s="239"/>
      <c r="N153" s="239"/>
      <c r="O153" s="210">
        <f t="shared" si="20"/>
        <v>0</v>
      </c>
    </row>
    <row r="154" spans="1:15" ht="15" customHeight="1">
      <c r="A154" s="228" t="s">
        <v>304</v>
      </c>
      <c r="B154" s="229" t="s">
        <v>305</v>
      </c>
      <c r="C154" s="230">
        <v>0</v>
      </c>
      <c r="D154" s="235">
        <v>0</v>
      </c>
      <c r="E154" s="231">
        <f t="shared" si="22"/>
      </c>
      <c r="F154" s="232"/>
      <c r="G154" s="233">
        <v>0</v>
      </c>
      <c r="H154" s="234">
        <f t="shared" si="23"/>
        <v>0</v>
      </c>
      <c r="I154" s="239">
        <v>0</v>
      </c>
      <c r="J154" s="239"/>
      <c r="K154" s="239"/>
      <c r="L154" s="239"/>
      <c r="M154" s="239"/>
      <c r="N154" s="239"/>
      <c r="O154" s="210">
        <f t="shared" si="20"/>
        <v>0</v>
      </c>
    </row>
    <row r="155" spans="1:15" ht="15" customHeight="1">
      <c r="A155" s="228" t="s">
        <v>306</v>
      </c>
      <c r="B155" s="229" t="s">
        <v>307</v>
      </c>
      <c r="C155" s="230">
        <f>SUM(C156:C161)</f>
        <v>241</v>
      </c>
      <c r="D155" s="230">
        <f>SUM(D156:D161)</f>
        <v>235</v>
      </c>
      <c r="E155" s="231">
        <f t="shared" si="22"/>
        <v>97.5103734439834</v>
      </c>
      <c r="F155" s="232"/>
      <c r="G155" s="233">
        <v>235</v>
      </c>
      <c r="H155" s="234">
        <f t="shared" si="23"/>
        <v>235</v>
      </c>
      <c r="I155" s="239">
        <f aca="true" t="shared" si="26" ref="I155:N155">SUM(I156:I161)</f>
        <v>235</v>
      </c>
      <c r="J155" s="239">
        <f t="shared" si="26"/>
        <v>0</v>
      </c>
      <c r="K155" s="239">
        <f t="shared" si="26"/>
        <v>0</v>
      </c>
      <c r="L155" s="239">
        <f t="shared" si="26"/>
        <v>0</v>
      </c>
      <c r="M155" s="239">
        <f t="shared" si="26"/>
        <v>0</v>
      </c>
      <c r="N155" s="239">
        <f t="shared" si="26"/>
        <v>0</v>
      </c>
      <c r="O155" s="210">
        <f t="shared" si="20"/>
        <v>0.0235</v>
      </c>
    </row>
    <row r="156" spans="1:15" ht="15" customHeight="1">
      <c r="A156" s="228" t="s">
        <v>308</v>
      </c>
      <c r="B156" s="229" t="s">
        <v>71</v>
      </c>
      <c r="C156" s="230">
        <v>185</v>
      </c>
      <c r="D156" s="235">
        <v>193</v>
      </c>
      <c r="E156" s="231">
        <f t="shared" si="22"/>
        <v>104.32432432432432</v>
      </c>
      <c r="F156" s="232"/>
      <c r="G156" s="233">
        <v>193</v>
      </c>
      <c r="H156" s="234">
        <f t="shared" si="23"/>
        <v>193</v>
      </c>
      <c r="I156" s="239">
        <v>193</v>
      </c>
      <c r="J156" s="239"/>
      <c r="K156" s="239"/>
      <c r="L156" s="239"/>
      <c r="M156" s="239"/>
      <c r="N156" s="239"/>
      <c r="O156" s="210">
        <f t="shared" si="20"/>
        <v>0.0193</v>
      </c>
    </row>
    <row r="157" spans="1:15" ht="15" customHeight="1">
      <c r="A157" s="228" t="s">
        <v>309</v>
      </c>
      <c r="B157" s="229" t="s">
        <v>73</v>
      </c>
      <c r="C157" s="230">
        <v>56</v>
      </c>
      <c r="D157" s="235">
        <v>42</v>
      </c>
      <c r="E157" s="231">
        <f t="shared" si="22"/>
        <v>75</v>
      </c>
      <c r="F157" s="232"/>
      <c r="G157" s="233">
        <v>42</v>
      </c>
      <c r="H157" s="234">
        <f t="shared" si="23"/>
        <v>42</v>
      </c>
      <c r="I157" s="239">
        <v>42</v>
      </c>
      <c r="J157" s="239"/>
      <c r="K157" s="239"/>
      <c r="L157" s="239"/>
      <c r="M157" s="239"/>
      <c r="N157" s="239"/>
      <c r="O157" s="210">
        <f t="shared" si="20"/>
        <v>0.0042</v>
      </c>
    </row>
    <row r="158" spans="1:15" ht="15" customHeight="1">
      <c r="A158" s="228" t="s">
        <v>310</v>
      </c>
      <c r="B158" s="229" t="s">
        <v>75</v>
      </c>
      <c r="C158" s="230">
        <v>0</v>
      </c>
      <c r="D158" s="235">
        <v>0</v>
      </c>
      <c r="E158" s="231">
        <f t="shared" si="22"/>
      </c>
      <c r="F158" s="232"/>
      <c r="G158" s="233">
        <v>0</v>
      </c>
      <c r="H158" s="234">
        <f t="shared" si="23"/>
        <v>0</v>
      </c>
      <c r="I158" s="239">
        <v>0</v>
      </c>
      <c r="J158" s="239"/>
      <c r="K158" s="239"/>
      <c r="L158" s="239"/>
      <c r="M158" s="239"/>
      <c r="N158" s="239"/>
      <c r="O158" s="210">
        <f t="shared" si="20"/>
        <v>0</v>
      </c>
    </row>
    <row r="159" spans="1:15" ht="15" customHeight="1">
      <c r="A159" s="228" t="s">
        <v>311</v>
      </c>
      <c r="B159" s="229" t="s">
        <v>102</v>
      </c>
      <c r="C159" s="230">
        <v>0</v>
      </c>
      <c r="D159" s="235">
        <v>0</v>
      </c>
      <c r="E159" s="231">
        <f t="shared" si="22"/>
      </c>
      <c r="F159" s="232"/>
      <c r="G159" s="233">
        <v>0</v>
      </c>
      <c r="H159" s="234">
        <f t="shared" si="23"/>
        <v>0</v>
      </c>
      <c r="I159" s="239">
        <v>0</v>
      </c>
      <c r="J159" s="239"/>
      <c r="K159" s="239"/>
      <c r="L159" s="239"/>
      <c r="M159" s="239"/>
      <c r="N159" s="239"/>
      <c r="O159" s="210">
        <f t="shared" si="20"/>
        <v>0</v>
      </c>
    </row>
    <row r="160" spans="1:15" ht="15" customHeight="1">
      <c r="A160" s="228" t="s">
        <v>312</v>
      </c>
      <c r="B160" s="229" t="s">
        <v>89</v>
      </c>
      <c r="C160" s="230">
        <v>0</v>
      </c>
      <c r="D160" s="235">
        <v>0</v>
      </c>
      <c r="E160" s="231">
        <f t="shared" si="22"/>
      </c>
      <c r="F160" s="232"/>
      <c r="G160" s="233">
        <v>0</v>
      </c>
      <c r="H160" s="234">
        <f t="shared" si="23"/>
        <v>0</v>
      </c>
      <c r="I160" s="239">
        <v>0</v>
      </c>
      <c r="J160" s="239"/>
      <c r="K160" s="239"/>
      <c r="L160" s="239"/>
      <c r="M160" s="239"/>
      <c r="N160" s="239"/>
      <c r="O160" s="210">
        <f t="shared" si="20"/>
        <v>0</v>
      </c>
    </row>
    <row r="161" spans="1:15" ht="15" customHeight="1">
      <c r="A161" s="228" t="s">
        <v>313</v>
      </c>
      <c r="B161" s="229" t="s">
        <v>314</v>
      </c>
      <c r="C161" s="230">
        <v>0</v>
      </c>
      <c r="D161" s="235">
        <v>0</v>
      </c>
      <c r="E161" s="231">
        <f t="shared" si="22"/>
      </c>
      <c r="F161" s="232"/>
      <c r="G161" s="233">
        <v>0</v>
      </c>
      <c r="H161" s="234">
        <f t="shared" si="23"/>
        <v>0</v>
      </c>
      <c r="I161" s="239">
        <v>0</v>
      </c>
      <c r="J161" s="239"/>
      <c r="K161" s="239"/>
      <c r="L161" s="239"/>
      <c r="M161" s="239"/>
      <c r="N161" s="239"/>
      <c r="O161" s="210">
        <f t="shared" si="20"/>
        <v>0</v>
      </c>
    </row>
    <row r="162" spans="1:15" ht="15" customHeight="1">
      <c r="A162" s="228" t="s">
        <v>315</v>
      </c>
      <c r="B162" s="229" t="s">
        <v>316</v>
      </c>
      <c r="C162" s="230">
        <f>SUM(C163:C168)</f>
        <v>1132</v>
      </c>
      <c r="D162" s="230">
        <f>SUM(D163:D168)</f>
        <v>1457</v>
      </c>
      <c r="E162" s="231">
        <f t="shared" si="22"/>
        <v>128.71024734982333</v>
      </c>
      <c r="F162" s="232"/>
      <c r="G162" s="233">
        <v>1246</v>
      </c>
      <c r="H162" s="234">
        <f t="shared" si="23"/>
        <v>1457</v>
      </c>
      <c r="I162" s="239">
        <f aca="true" t="shared" si="27" ref="I162:N162">SUM(I163:I168)</f>
        <v>1245</v>
      </c>
      <c r="J162" s="239">
        <f t="shared" si="27"/>
        <v>212</v>
      </c>
      <c r="K162" s="239">
        <f t="shared" si="27"/>
        <v>0</v>
      </c>
      <c r="L162" s="239">
        <f t="shared" si="27"/>
        <v>0</v>
      </c>
      <c r="M162" s="239">
        <f t="shared" si="27"/>
        <v>0</v>
      </c>
      <c r="N162" s="239">
        <f t="shared" si="27"/>
        <v>0</v>
      </c>
      <c r="O162" s="210">
        <f t="shared" si="20"/>
        <v>0.1457</v>
      </c>
    </row>
    <row r="163" spans="1:15" ht="15" customHeight="1">
      <c r="A163" s="228" t="s">
        <v>317</v>
      </c>
      <c r="B163" s="229" t="s">
        <v>71</v>
      </c>
      <c r="C163" s="230">
        <v>866</v>
      </c>
      <c r="D163" s="235">
        <v>923</v>
      </c>
      <c r="E163" s="231">
        <f t="shared" si="22"/>
        <v>106.58198614318705</v>
      </c>
      <c r="F163" s="232"/>
      <c r="G163" s="233">
        <v>923</v>
      </c>
      <c r="H163" s="234">
        <f t="shared" si="23"/>
        <v>923</v>
      </c>
      <c r="I163" s="239">
        <v>923</v>
      </c>
      <c r="J163" s="239"/>
      <c r="K163" s="239"/>
      <c r="L163" s="239"/>
      <c r="M163" s="239"/>
      <c r="N163" s="239"/>
      <c r="O163" s="210">
        <f t="shared" si="20"/>
        <v>0.0923</v>
      </c>
    </row>
    <row r="164" spans="1:15" ht="15" customHeight="1">
      <c r="A164" s="228" t="s">
        <v>318</v>
      </c>
      <c r="B164" s="229" t="s">
        <v>73</v>
      </c>
      <c r="C164" s="230">
        <v>103</v>
      </c>
      <c r="D164" s="235">
        <v>220</v>
      </c>
      <c r="E164" s="231">
        <f t="shared" si="22"/>
        <v>213.59223300970874</v>
      </c>
      <c r="F164" s="232"/>
      <c r="G164" s="233">
        <v>220</v>
      </c>
      <c r="H164" s="234">
        <f t="shared" si="23"/>
        <v>220</v>
      </c>
      <c r="I164" s="239">
        <v>220</v>
      </c>
      <c r="J164" s="239"/>
      <c r="K164" s="239"/>
      <c r="L164" s="239"/>
      <c r="M164" s="239"/>
      <c r="N164" s="239"/>
      <c r="O164" s="210">
        <f t="shared" si="20"/>
        <v>0.022</v>
      </c>
    </row>
    <row r="165" spans="1:15" ht="15" customHeight="1">
      <c r="A165" s="228" t="s">
        <v>319</v>
      </c>
      <c r="B165" s="229" t="s">
        <v>75</v>
      </c>
      <c r="C165" s="230">
        <v>0</v>
      </c>
      <c r="D165" s="235">
        <v>0</v>
      </c>
      <c r="E165" s="231">
        <f t="shared" si="22"/>
      </c>
      <c r="F165" s="232"/>
      <c r="G165" s="233">
        <v>0</v>
      </c>
      <c r="H165" s="234">
        <f t="shared" si="23"/>
        <v>0</v>
      </c>
      <c r="I165" s="239">
        <v>0</v>
      </c>
      <c r="J165" s="239"/>
      <c r="K165" s="239"/>
      <c r="L165" s="239"/>
      <c r="M165" s="239"/>
      <c r="N165" s="239"/>
      <c r="O165" s="210">
        <f t="shared" si="20"/>
        <v>0</v>
      </c>
    </row>
    <row r="166" spans="1:15" ht="15" customHeight="1">
      <c r="A166" s="228" t="s">
        <v>320</v>
      </c>
      <c r="B166" s="229" t="s">
        <v>321</v>
      </c>
      <c r="C166" s="230">
        <v>118</v>
      </c>
      <c r="D166" s="235">
        <v>87</v>
      </c>
      <c r="E166" s="231">
        <f t="shared" si="22"/>
        <v>73.72881355932203</v>
      </c>
      <c r="F166" s="232"/>
      <c r="G166" s="233">
        <v>87</v>
      </c>
      <c r="H166" s="234">
        <f t="shared" si="23"/>
        <v>87</v>
      </c>
      <c r="I166" s="239">
        <v>87</v>
      </c>
      <c r="J166" s="239"/>
      <c r="K166" s="239"/>
      <c r="L166" s="239"/>
      <c r="M166" s="239"/>
      <c r="N166" s="239"/>
      <c r="O166" s="210">
        <f t="shared" si="20"/>
        <v>0.0087</v>
      </c>
    </row>
    <row r="167" spans="1:15" ht="15" customHeight="1">
      <c r="A167" s="228" t="s">
        <v>322</v>
      </c>
      <c r="B167" s="229" t="s">
        <v>89</v>
      </c>
      <c r="C167" s="230">
        <v>16</v>
      </c>
      <c r="D167" s="235">
        <v>15</v>
      </c>
      <c r="E167" s="231">
        <f t="shared" si="22"/>
        <v>93.75</v>
      </c>
      <c r="F167" s="232"/>
      <c r="G167" s="233">
        <v>15</v>
      </c>
      <c r="H167" s="234">
        <f t="shared" si="23"/>
        <v>15</v>
      </c>
      <c r="I167" s="239">
        <v>15</v>
      </c>
      <c r="J167" s="239"/>
      <c r="K167" s="239"/>
      <c r="L167" s="239"/>
      <c r="M167" s="239"/>
      <c r="N167" s="239"/>
      <c r="O167" s="210">
        <f t="shared" si="20"/>
        <v>0.0015</v>
      </c>
    </row>
    <row r="168" spans="1:15" ht="15" customHeight="1">
      <c r="A168" s="228" t="s">
        <v>323</v>
      </c>
      <c r="B168" s="229" t="s">
        <v>324</v>
      </c>
      <c r="C168" s="230">
        <v>29</v>
      </c>
      <c r="D168" s="235">
        <v>212</v>
      </c>
      <c r="E168" s="231">
        <f t="shared" si="22"/>
        <v>731.0344827586207</v>
      </c>
      <c r="F168" s="232"/>
      <c r="G168" s="233">
        <v>0</v>
      </c>
      <c r="H168" s="234">
        <f t="shared" si="23"/>
        <v>212</v>
      </c>
      <c r="I168" s="239">
        <v>0</v>
      </c>
      <c r="J168" s="239">
        <v>212</v>
      </c>
      <c r="K168" s="239"/>
      <c r="L168" s="239"/>
      <c r="M168" s="239"/>
      <c r="N168" s="239"/>
      <c r="O168" s="210">
        <f t="shared" si="20"/>
        <v>0.0212</v>
      </c>
    </row>
    <row r="169" spans="1:15" ht="15" customHeight="1">
      <c r="A169" s="228" t="s">
        <v>325</v>
      </c>
      <c r="B169" s="229" t="s">
        <v>326</v>
      </c>
      <c r="C169" s="230">
        <f>SUM(C170:C175)</f>
        <v>3282</v>
      </c>
      <c r="D169" s="230">
        <f>SUM(D170:D175)</f>
        <v>3017</v>
      </c>
      <c r="E169" s="231">
        <f t="shared" si="22"/>
        <v>91.92565508836076</v>
      </c>
      <c r="F169" s="232"/>
      <c r="G169" s="233">
        <v>3017</v>
      </c>
      <c r="H169" s="234">
        <f t="shared" si="23"/>
        <v>3017</v>
      </c>
      <c r="I169" s="239">
        <f aca="true" t="shared" si="28" ref="I169:N169">SUM(I170:I175)</f>
        <v>3017</v>
      </c>
      <c r="J169" s="239">
        <f t="shared" si="28"/>
        <v>0</v>
      </c>
      <c r="K169" s="239">
        <f t="shared" si="28"/>
        <v>0</v>
      </c>
      <c r="L169" s="239">
        <f t="shared" si="28"/>
        <v>0</v>
      </c>
      <c r="M169" s="239">
        <f t="shared" si="28"/>
        <v>0</v>
      </c>
      <c r="N169" s="239">
        <f t="shared" si="28"/>
        <v>0</v>
      </c>
      <c r="O169" s="210">
        <f t="shared" si="20"/>
        <v>0.3017</v>
      </c>
    </row>
    <row r="170" spans="1:15" ht="15" customHeight="1">
      <c r="A170" s="228" t="s">
        <v>327</v>
      </c>
      <c r="B170" s="229" t="s">
        <v>71</v>
      </c>
      <c r="C170" s="230">
        <v>2146</v>
      </c>
      <c r="D170" s="235">
        <v>2044</v>
      </c>
      <c r="E170" s="231">
        <f t="shared" si="22"/>
        <v>95.24697110904008</v>
      </c>
      <c r="F170" s="232"/>
      <c r="G170" s="233">
        <v>2044</v>
      </c>
      <c r="H170" s="234">
        <f t="shared" si="23"/>
        <v>2044</v>
      </c>
      <c r="I170" s="239">
        <v>2044</v>
      </c>
      <c r="J170" s="239"/>
      <c r="K170" s="239"/>
      <c r="L170" s="239"/>
      <c r="M170" s="239"/>
      <c r="N170" s="239"/>
      <c r="O170" s="210">
        <f t="shared" si="20"/>
        <v>0.2044</v>
      </c>
    </row>
    <row r="171" spans="1:15" ht="15" customHeight="1">
      <c r="A171" s="228" t="s">
        <v>328</v>
      </c>
      <c r="B171" s="229" t="s">
        <v>73</v>
      </c>
      <c r="C171" s="230">
        <v>929</v>
      </c>
      <c r="D171" s="235">
        <v>774</v>
      </c>
      <c r="E171" s="231">
        <f t="shared" si="22"/>
        <v>83.31539289558665</v>
      </c>
      <c r="F171" s="232"/>
      <c r="G171" s="233">
        <v>774</v>
      </c>
      <c r="H171" s="234">
        <f t="shared" si="23"/>
        <v>774</v>
      </c>
      <c r="I171" s="239">
        <v>774</v>
      </c>
      <c r="J171" s="239"/>
      <c r="K171" s="239"/>
      <c r="L171" s="239"/>
      <c r="M171" s="239"/>
      <c r="N171" s="239"/>
      <c r="O171" s="210">
        <f t="shared" si="20"/>
        <v>0.0774</v>
      </c>
    </row>
    <row r="172" spans="1:15" ht="15" customHeight="1">
      <c r="A172" s="228" t="s">
        <v>329</v>
      </c>
      <c r="B172" s="229" t="s">
        <v>75</v>
      </c>
      <c r="C172" s="230">
        <v>0</v>
      </c>
      <c r="D172" s="235">
        <v>0</v>
      </c>
      <c r="E172" s="231">
        <f t="shared" si="22"/>
      </c>
      <c r="F172" s="232"/>
      <c r="G172" s="233">
        <v>0</v>
      </c>
      <c r="H172" s="234">
        <f t="shared" si="23"/>
        <v>0</v>
      </c>
      <c r="I172" s="239">
        <v>0</v>
      </c>
      <c r="J172" s="239"/>
      <c r="K172" s="239"/>
      <c r="L172" s="239"/>
      <c r="M172" s="239"/>
      <c r="N172" s="239"/>
      <c r="O172" s="210">
        <f t="shared" si="20"/>
        <v>0</v>
      </c>
    </row>
    <row r="173" spans="1:15" ht="15" customHeight="1">
      <c r="A173" s="228" t="s">
        <v>330</v>
      </c>
      <c r="B173" s="229" t="s">
        <v>331</v>
      </c>
      <c r="C173" s="230">
        <v>0</v>
      </c>
      <c r="D173" s="235">
        <v>0</v>
      </c>
      <c r="E173" s="231">
        <f t="shared" si="22"/>
      </c>
      <c r="F173" s="232"/>
      <c r="G173" s="233">
        <v>0</v>
      </c>
      <c r="H173" s="234">
        <f t="shared" si="23"/>
        <v>0</v>
      </c>
      <c r="I173" s="239">
        <v>0</v>
      </c>
      <c r="J173" s="239"/>
      <c r="K173" s="239"/>
      <c r="L173" s="239"/>
      <c r="M173" s="239"/>
      <c r="N173" s="239"/>
      <c r="O173" s="210">
        <f t="shared" si="20"/>
        <v>0</v>
      </c>
    </row>
    <row r="174" spans="1:15" ht="15" customHeight="1">
      <c r="A174" s="228" t="s">
        <v>332</v>
      </c>
      <c r="B174" s="229" t="s">
        <v>89</v>
      </c>
      <c r="C174" s="230">
        <v>207</v>
      </c>
      <c r="D174" s="235">
        <v>199</v>
      </c>
      <c r="E174" s="231">
        <f t="shared" si="22"/>
        <v>96.1352657004831</v>
      </c>
      <c r="F174" s="232"/>
      <c r="G174" s="233">
        <v>199</v>
      </c>
      <c r="H174" s="234">
        <f t="shared" si="23"/>
        <v>199</v>
      </c>
      <c r="I174" s="239">
        <v>199</v>
      </c>
      <c r="J174" s="239"/>
      <c r="K174" s="239"/>
      <c r="L174" s="239"/>
      <c r="M174" s="239"/>
      <c r="N174" s="239"/>
      <c r="O174" s="210">
        <f t="shared" si="20"/>
        <v>0.0199</v>
      </c>
    </row>
    <row r="175" spans="1:15" ht="15" customHeight="1">
      <c r="A175" s="228" t="s">
        <v>333</v>
      </c>
      <c r="B175" s="229" t="s">
        <v>334</v>
      </c>
      <c r="C175" s="230">
        <v>0</v>
      </c>
      <c r="D175" s="235">
        <v>0</v>
      </c>
      <c r="E175" s="231">
        <f t="shared" si="22"/>
      </c>
      <c r="F175" s="232"/>
      <c r="G175" s="233">
        <v>0</v>
      </c>
      <c r="H175" s="234">
        <f t="shared" si="23"/>
        <v>0</v>
      </c>
      <c r="I175" s="239"/>
      <c r="J175" s="239"/>
      <c r="K175" s="239"/>
      <c r="L175" s="239"/>
      <c r="M175" s="239"/>
      <c r="N175" s="239"/>
      <c r="O175" s="210">
        <f t="shared" si="20"/>
        <v>0</v>
      </c>
    </row>
    <row r="176" spans="1:15" ht="15" customHeight="1">
      <c r="A176" s="228" t="s">
        <v>335</v>
      </c>
      <c r="B176" s="229" t="s">
        <v>336</v>
      </c>
      <c r="C176" s="230">
        <f>SUM(C177:C182)</f>
        <v>1091</v>
      </c>
      <c r="D176" s="230">
        <f>SUM(D177:D182)</f>
        <v>998</v>
      </c>
      <c r="E176" s="231">
        <f t="shared" si="22"/>
        <v>91.4757103574702</v>
      </c>
      <c r="F176" s="232"/>
      <c r="G176" s="233">
        <v>1041</v>
      </c>
      <c r="H176" s="234">
        <f t="shared" si="23"/>
        <v>998</v>
      </c>
      <c r="I176" s="239">
        <f aca="true" t="shared" si="29" ref="I176:N176">SUM(I177:I182)</f>
        <v>1041</v>
      </c>
      <c r="J176" s="239">
        <f t="shared" si="29"/>
        <v>-43</v>
      </c>
      <c r="K176" s="239">
        <f t="shared" si="29"/>
        <v>0</v>
      </c>
      <c r="L176" s="239">
        <f t="shared" si="29"/>
        <v>0</v>
      </c>
      <c r="M176" s="239">
        <f t="shared" si="29"/>
        <v>0</v>
      </c>
      <c r="N176" s="239">
        <f t="shared" si="29"/>
        <v>0</v>
      </c>
      <c r="O176" s="210">
        <f t="shared" si="20"/>
        <v>0.0998</v>
      </c>
    </row>
    <row r="177" spans="1:15" ht="15" customHeight="1">
      <c r="A177" s="228" t="s">
        <v>337</v>
      </c>
      <c r="B177" s="229" t="s">
        <v>71</v>
      </c>
      <c r="C177" s="230">
        <v>637</v>
      </c>
      <c r="D177" s="235">
        <v>660</v>
      </c>
      <c r="E177" s="231">
        <f t="shared" si="22"/>
        <v>103.61067503924646</v>
      </c>
      <c r="F177" s="232"/>
      <c r="G177" s="233">
        <v>660</v>
      </c>
      <c r="H177" s="234">
        <f t="shared" si="23"/>
        <v>660</v>
      </c>
      <c r="I177" s="239">
        <v>660</v>
      </c>
      <c r="J177" s="239"/>
      <c r="K177" s="239"/>
      <c r="L177" s="239"/>
      <c r="M177" s="239"/>
      <c r="N177" s="239"/>
      <c r="O177" s="210">
        <f t="shared" si="20"/>
        <v>0.066</v>
      </c>
    </row>
    <row r="178" spans="1:15" ht="15" customHeight="1">
      <c r="A178" s="228" t="s">
        <v>338</v>
      </c>
      <c r="B178" s="229" t="s">
        <v>73</v>
      </c>
      <c r="C178" s="230">
        <v>386</v>
      </c>
      <c r="D178" s="235">
        <v>320</v>
      </c>
      <c r="E178" s="231">
        <f t="shared" si="22"/>
        <v>82.90155440414507</v>
      </c>
      <c r="F178" s="232"/>
      <c r="G178" s="233">
        <v>320</v>
      </c>
      <c r="H178" s="234">
        <f t="shared" si="23"/>
        <v>320</v>
      </c>
      <c r="I178" s="239">
        <v>320</v>
      </c>
      <c r="J178" s="239"/>
      <c r="K178" s="239"/>
      <c r="L178" s="239"/>
      <c r="M178" s="239"/>
      <c r="N178" s="239"/>
      <c r="O178" s="210">
        <f t="shared" si="20"/>
        <v>0.032</v>
      </c>
    </row>
    <row r="179" spans="1:15" ht="15" customHeight="1">
      <c r="A179" s="228" t="s">
        <v>339</v>
      </c>
      <c r="B179" s="229" t="s">
        <v>75</v>
      </c>
      <c r="C179" s="230">
        <v>0</v>
      </c>
      <c r="D179" s="235">
        <v>0</v>
      </c>
      <c r="E179" s="231">
        <f t="shared" si="22"/>
      </c>
      <c r="F179" s="232"/>
      <c r="G179" s="233">
        <v>0</v>
      </c>
      <c r="H179" s="234">
        <f t="shared" si="23"/>
        <v>0</v>
      </c>
      <c r="I179" s="239">
        <v>0</v>
      </c>
      <c r="J179" s="239"/>
      <c r="K179" s="239"/>
      <c r="L179" s="239"/>
      <c r="M179" s="239"/>
      <c r="N179" s="239"/>
      <c r="O179" s="210">
        <f t="shared" si="20"/>
        <v>0</v>
      </c>
    </row>
    <row r="180" spans="1:15" ht="15" customHeight="1">
      <c r="A180" s="228" t="s">
        <v>340</v>
      </c>
      <c r="B180" s="229" t="s">
        <v>341</v>
      </c>
      <c r="C180" s="230">
        <v>0</v>
      </c>
      <c r="D180" s="235">
        <v>0</v>
      </c>
      <c r="E180" s="231">
        <f t="shared" si="22"/>
      </c>
      <c r="F180" s="232"/>
      <c r="G180" s="233">
        <v>0</v>
      </c>
      <c r="H180" s="234">
        <f t="shared" si="23"/>
        <v>0</v>
      </c>
      <c r="I180" s="239">
        <v>0</v>
      </c>
      <c r="J180" s="239"/>
      <c r="K180" s="239"/>
      <c r="L180" s="239"/>
      <c r="M180" s="239"/>
      <c r="N180" s="239"/>
      <c r="O180" s="210">
        <f t="shared" si="20"/>
        <v>0</v>
      </c>
    </row>
    <row r="181" spans="1:15" ht="15" customHeight="1">
      <c r="A181" s="228" t="s">
        <v>342</v>
      </c>
      <c r="B181" s="229" t="s">
        <v>89</v>
      </c>
      <c r="C181" s="230">
        <v>39</v>
      </c>
      <c r="D181" s="235">
        <v>51</v>
      </c>
      <c r="E181" s="231">
        <f t="shared" si="22"/>
        <v>130.76923076923077</v>
      </c>
      <c r="F181" s="232"/>
      <c r="G181" s="233">
        <v>51</v>
      </c>
      <c r="H181" s="234">
        <f t="shared" si="23"/>
        <v>51</v>
      </c>
      <c r="I181" s="239">
        <v>51</v>
      </c>
      <c r="J181" s="239"/>
      <c r="K181" s="239"/>
      <c r="L181" s="239"/>
      <c r="M181" s="239"/>
      <c r="N181" s="239"/>
      <c r="O181" s="210">
        <f t="shared" si="20"/>
        <v>0.0051</v>
      </c>
    </row>
    <row r="182" spans="1:15" ht="15" customHeight="1">
      <c r="A182" s="228" t="s">
        <v>343</v>
      </c>
      <c r="B182" s="229" t="s">
        <v>344</v>
      </c>
      <c r="C182" s="230">
        <v>29</v>
      </c>
      <c r="D182" s="235">
        <v>-33</v>
      </c>
      <c r="E182" s="231">
        <f t="shared" si="22"/>
        <v>-113.79310344827587</v>
      </c>
      <c r="F182" s="232"/>
      <c r="G182" s="233">
        <v>10</v>
      </c>
      <c r="H182" s="234">
        <f t="shared" si="23"/>
        <v>-33</v>
      </c>
      <c r="I182" s="239">
        <v>10</v>
      </c>
      <c r="J182" s="239">
        <v>-43</v>
      </c>
      <c r="K182" s="239"/>
      <c r="L182" s="239"/>
      <c r="M182" s="239"/>
      <c r="N182" s="239"/>
      <c r="O182" s="210">
        <f t="shared" si="20"/>
        <v>-0.0033</v>
      </c>
    </row>
    <row r="183" spans="1:15" ht="15" customHeight="1">
      <c r="A183" s="228" t="s">
        <v>345</v>
      </c>
      <c r="B183" s="229" t="s">
        <v>346</v>
      </c>
      <c r="C183" s="230">
        <f>SUM(C184:C189)</f>
        <v>607</v>
      </c>
      <c r="D183" s="230">
        <f>SUM(D184:D189)</f>
        <v>2868</v>
      </c>
      <c r="E183" s="241">
        <f t="shared" si="22"/>
        <v>472.48764415156506</v>
      </c>
      <c r="F183" s="232"/>
      <c r="G183" s="233">
        <v>2848</v>
      </c>
      <c r="H183" s="234">
        <f t="shared" si="23"/>
        <v>2868</v>
      </c>
      <c r="I183" s="239">
        <f aca="true" t="shared" si="30" ref="I183:N183">SUM(I184:I189)</f>
        <v>2848</v>
      </c>
      <c r="J183" s="239">
        <f t="shared" si="30"/>
        <v>20</v>
      </c>
      <c r="K183" s="239">
        <f t="shared" si="30"/>
        <v>0</v>
      </c>
      <c r="L183" s="239">
        <f t="shared" si="30"/>
        <v>0</v>
      </c>
      <c r="M183" s="239">
        <f t="shared" si="30"/>
        <v>0</v>
      </c>
      <c r="N183" s="239">
        <f t="shared" si="30"/>
        <v>0</v>
      </c>
      <c r="O183" s="210">
        <f t="shared" si="20"/>
        <v>0.2868</v>
      </c>
    </row>
    <row r="184" spans="1:15" ht="15" customHeight="1">
      <c r="A184" s="228" t="s">
        <v>347</v>
      </c>
      <c r="B184" s="229" t="s">
        <v>71</v>
      </c>
      <c r="C184" s="230">
        <v>361</v>
      </c>
      <c r="D184" s="235">
        <v>428</v>
      </c>
      <c r="E184" s="231">
        <f t="shared" si="22"/>
        <v>118.5595567867036</v>
      </c>
      <c r="F184" s="232"/>
      <c r="G184" s="233">
        <v>428</v>
      </c>
      <c r="H184" s="234">
        <f t="shared" si="23"/>
        <v>428</v>
      </c>
      <c r="I184" s="239">
        <v>428</v>
      </c>
      <c r="J184" s="239"/>
      <c r="K184" s="239"/>
      <c r="L184" s="239"/>
      <c r="M184" s="239"/>
      <c r="N184" s="239"/>
      <c r="O184" s="210">
        <f t="shared" si="20"/>
        <v>0.0428</v>
      </c>
    </row>
    <row r="185" spans="1:15" ht="15" customHeight="1">
      <c r="A185" s="228" t="s">
        <v>348</v>
      </c>
      <c r="B185" s="229" t="s">
        <v>73</v>
      </c>
      <c r="C185" s="230">
        <v>133</v>
      </c>
      <c r="D185" s="235">
        <v>2440</v>
      </c>
      <c r="E185" s="241">
        <f t="shared" si="22"/>
        <v>1834.5864661654136</v>
      </c>
      <c r="F185" s="232"/>
      <c r="G185" s="233">
        <v>2420</v>
      </c>
      <c r="H185" s="234">
        <f t="shared" si="23"/>
        <v>2440</v>
      </c>
      <c r="I185" s="239">
        <v>2420</v>
      </c>
      <c r="J185" s="242">
        <v>20</v>
      </c>
      <c r="K185" s="239"/>
      <c r="L185" s="239"/>
      <c r="M185" s="239"/>
      <c r="N185" s="239"/>
      <c r="O185" s="210">
        <f t="shared" si="20"/>
        <v>0.244</v>
      </c>
    </row>
    <row r="186" spans="1:15" ht="15" customHeight="1">
      <c r="A186" s="228" t="s">
        <v>349</v>
      </c>
      <c r="B186" s="229" t="s">
        <v>75</v>
      </c>
      <c r="C186" s="230">
        <v>0</v>
      </c>
      <c r="D186" s="235">
        <v>0</v>
      </c>
      <c r="E186" s="231">
        <f t="shared" si="22"/>
      </c>
      <c r="F186" s="232"/>
      <c r="G186" s="233">
        <v>0</v>
      </c>
      <c r="H186" s="234">
        <f t="shared" si="23"/>
        <v>0</v>
      </c>
      <c r="I186" s="239">
        <v>0</v>
      </c>
      <c r="J186" s="239"/>
      <c r="K186" s="239"/>
      <c r="L186" s="239"/>
      <c r="M186" s="239"/>
      <c r="N186" s="239"/>
      <c r="O186" s="210">
        <f t="shared" si="20"/>
        <v>0</v>
      </c>
    </row>
    <row r="187" spans="1:15" ht="15" customHeight="1">
      <c r="A187" s="228" t="s">
        <v>350</v>
      </c>
      <c r="B187" s="229" t="s">
        <v>351</v>
      </c>
      <c r="C187" s="230">
        <v>0</v>
      </c>
      <c r="D187" s="235">
        <v>0</v>
      </c>
      <c r="E187" s="231">
        <f t="shared" si="22"/>
      </c>
      <c r="F187" s="232"/>
      <c r="G187" s="233">
        <v>0</v>
      </c>
      <c r="H187" s="234">
        <f t="shared" si="23"/>
        <v>0</v>
      </c>
      <c r="I187" s="239">
        <v>0</v>
      </c>
      <c r="J187" s="239"/>
      <c r="K187" s="239"/>
      <c r="L187" s="239"/>
      <c r="M187" s="239"/>
      <c r="N187" s="239"/>
      <c r="O187" s="210">
        <f t="shared" si="20"/>
        <v>0</v>
      </c>
    </row>
    <row r="188" spans="1:15" ht="15" customHeight="1">
      <c r="A188" s="228" t="s">
        <v>352</v>
      </c>
      <c r="B188" s="229" t="s">
        <v>89</v>
      </c>
      <c r="C188" s="230">
        <v>70</v>
      </c>
      <c r="D188" s="235">
        <v>0</v>
      </c>
      <c r="E188" s="231">
        <f t="shared" si="22"/>
        <v>0</v>
      </c>
      <c r="F188" s="232"/>
      <c r="G188" s="233">
        <v>0</v>
      </c>
      <c r="H188" s="234">
        <f t="shared" si="23"/>
        <v>0</v>
      </c>
      <c r="I188" s="239">
        <v>0</v>
      </c>
      <c r="J188" s="239"/>
      <c r="K188" s="239"/>
      <c r="L188" s="239"/>
      <c r="M188" s="239"/>
      <c r="N188" s="239"/>
      <c r="O188" s="210">
        <f t="shared" si="20"/>
        <v>0</v>
      </c>
    </row>
    <row r="189" spans="1:15" ht="15" customHeight="1">
      <c r="A189" s="228" t="s">
        <v>353</v>
      </c>
      <c r="B189" s="229" t="s">
        <v>354</v>
      </c>
      <c r="C189" s="230">
        <v>43</v>
      </c>
      <c r="D189" s="235">
        <v>0</v>
      </c>
      <c r="E189" s="231">
        <f t="shared" si="22"/>
        <v>0</v>
      </c>
      <c r="F189" s="232"/>
      <c r="G189" s="233">
        <v>0</v>
      </c>
      <c r="H189" s="234">
        <f t="shared" si="23"/>
        <v>0</v>
      </c>
      <c r="I189" s="239">
        <v>0</v>
      </c>
      <c r="J189" s="239"/>
      <c r="K189" s="239"/>
      <c r="L189" s="239"/>
      <c r="M189" s="239"/>
      <c r="N189" s="239"/>
      <c r="O189" s="210">
        <f t="shared" si="20"/>
        <v>0</v>
      </c>
    </row>
    <row r="190" spans="1:15" ht="15" customHeight="1">
      <c r="A190" s="228" t="s">
        <v>355</v>
      </c>
      <c r="B190" s="229" t="s">
        <v>356</v>
      </c>
      <c r="C190" s="230">
        <f>SUM(C191:C197)</f>
        <v>453</v>
      </c>
      <c r="D190" s="230">
        <f>SUM(D191:D197)</f>
        <v>489</v>
      </c>
      <c r="E190" s="231">
        <f t="shared" si="22"/>
        <v>107.94701986754967</v>
      </c>
      <c r="F190" s="232"/>
      <c r="G190" s="233">
        <v>489</v>
      </c>
      <c r="H190" s="234">
        <f t="shared" si="23"/>
        <v>489</v>
      </c>
      <c r="I190" s="239">
        <f aca="true" t="shared" si="31" ref="I190:N190">SUM(I191:I197)</f>
        <v>489</v>
      </c>
      <c r="J190" s="239">
        <f t="shared" si="31"/>
        <v>0</v>
      </c>
      <c r="K190" s="239">
        <f t="shared" si="31"/>
        <v>0</v>
      </c>
      <c r="L190" s="239">
        <f t="shared" si="31"/>
        <v>0</v>
      </c>
      <c r="M190" s="239">
        <f t="shared" si="31"/>
        <v>0</v>
      </c>
      <c r="N190" s="239">
        <f t="shared" si="31"/>
        <v>0</v>
      </c>
      <c r="O190" s="210">
        <f aca="true" t="shared" si="32" ref="O190:O253">D190/10000</f>
        <v>0.0489</v>
      </c>
    </row>
    <row r="191" spans="1:15" ht="15" customHeight="1">
      <c r="A191" s="228" t="s">
        <v>357</v>
      </c>
      <c r="B191" s="229" t="s">
        <v>71</v>
      </c>
      <c r="C191" s="230">
        <v>310</v>
      </c>
      <c r="D191" s="235">
        <v>389</v>
      </c>
      <c r="E191" s="231">
        <f t="shared" si="22"/>
        <v>125.48387096774194</v>
      </c>
      <c r="F191" s="232"/>
      <c r="G191" s="233">
        <v>389</v>
      </c>
      <c r="H191" s="234">
        <f t="shared" si="23"/>
        <v>389</v>
      </c>
      <c r="I191" s="239">
        <v>389</v>
      </c>
      <c r="J191" s="239"/>
      <c r="K191" s="239"/>
      <c r="L191" s="239"/>
      <c r="M191" s="239"/>
      <c r="N191" s="239"/>
      <c r="O191" s="210">
        <f t="shared" si="32"/>
        <v>0.0389</v>
      </c>
    </row>
    <row r="192" spans="1:15" ht="15" customHeight="1">
      <c r="A192" s="228" t="s">
        <v>358</v>
      </c>
      <c r="B192" s="229" t="s">
        <v>73</v>
      </c>
      <c r="C192" s="230">
        <v>68</v>
      </c>
      <c r="D192" s="235">
        <v>42</v>
      </c>
      <c r="E192" s="231">
        <f t="shared" si="22"/>
        <v>61.76470588235294</v>
      </c>
      <c r="F192" s="232"/>
      <c r="G192" s="233">
        <v>42</v>
      </c>
      <c r="H192" s="234">
        <f t="shared" si="23"/>
        <v>42</v>
      </c>
      <c r="I192" s="239">
        <v>42</v>
      </c>
      <c r="J192" s="239"/>
      <c r="K192" s="239"/>
      <c r="L192" s="239"/>
      <c r="M192" s="239"/>
      <c r="N192" s="239"/>
      <c r="O192" s="210">
        <f t="shared" si="32"/>
        <v>0.0042</v>
      </c>
    </row>
    <row r="193" spans="1:15" ht="15" customHeight="1">
      <c r="A193" s="228" t="s">
        <v>359</v>
      </c>
      <c r="B193" s="229" t="s">
        <v>75</v>
      </c>
      <c r="C193" s="230">
        <v>0</v>
      </c>
      <c r="D193" s="235">
        <v>0</v>
      </c>
      <c r="E193" s="231">
        <f t="shared" si="22"/>
      </c>
      <c r="F193" s="232"/>
      <c r="G193" s="233">
        <v>0</v>
      </c>
      <c r="H193" s="234">
        <f t="shared" si="23"/>
        <v>0</v>
      </c>
      <c r="I193" s="239">
        <v>0</v>
      </c>
      <c r="J193" s="239"/>
      <c r="K193" s="239"/>
      <c r="L193" s="239"/>
      <c r="M193" s="239"/>
      <c r="N193" s="239"/>
      <c r="O193" s="210">
        <f t="shared" si="32"/>
        <v>0</v>
      </c>
    </row>
    <row r="194" spans="1:15" ht="15" customHeight="1">
      <c r="A194" s="228" t="s">
        <v>360</v>
      </c>
      <c r="B194" s="229" t="s">
        <v>361</v>
      </c>
      <c r="C194" s="230">
        <v>9</v>
      </c>
      <c r="D194" s="235">
        <v>0</v>
      </c>
      <c r="E194" s="231">
        <f t="shared" si="22"/>
        <v>0</v>
      </c>
      <c r="F194" s="232"/>
      <c r="G194" s="233">
        <v>0</v>
      </c>
      <c r="H194" s="234">
        <f t="shared" si="23"/>
        <v>0</v>
      </c>
      <c r="I194" s="239">
        <v>0</v>
      </c>
      <c r="J194" s="239"/>
      <c r="K194" s="239"/>
      <c r="L194" s="239"/>
      <c r="M194" s="239"/>
      <c r="N194" s="239"/>
      <c r="O194" s="210">
        <f t="shared" si="32"/>
        <v>0</v>
      </c>
    </row>
    <row r="195" spans="1:15" ht="15" customHeight="1">
      <c r="A195" s="228" t="s">
        <v>362</v>
      </c>
      <c r="B195" s="229" t="s">
        <v>363</v>
      </c>
      <c r="C195" s="230">
        <v>12</v>
      </c>
      <c r="D195" s="235">
        <v>12</v>
      </c>
      <c r="E195" s="231">
        <f t="shared" si="22"/>
        <v>100</v>
      </c>
      <c r="F195" s="232"/>
      <c r="G195" s="233">
        <v>12</v>
      </c>
      <c r="H195" s="234">
        <f t="shared" si="23"/>
        <v>12</v>
      </c>
      <c r="I195" s="239">
        <v>12</v>
      </c>
      <c r="J195" s="239"/>
      <c r="K195" s="239"/>
      <c r="L195" s="239"/>
      <c r="M195" s="239"/>
      <c r="N195" s="239"/>
      <c r="O195" s="210">
        <f t="shared" si="32"/>
        <v>0.0012</v>
      </c>
    </row>
    <row r="196" spans="1:15" ht="15" customHeight="1">
      <c r="A196" s="228" t="s">
        <v>364</v>
      </c>
      <c r="B196" s="229" t="s">
        <v>89</v>
      </c>
      <c r="C196" s="230">
        <v>54</v>
      </c>
      <c r="D196" s="235">
        <v>46</v>
      </c>
      <c r="E196" s="231">
        <f t="shared" si="22"/>
        <v>85.18518518518519</v>
      </c>
      <c r="F196" s="232"/>
      <c r="G196" s="233">
        <v>46</v>
      </c>
      <c r="H196" s="234">
        <f t="shared" si="23"/>
        <v>46</v>
      </c>
      <c r="I196" s="239">
        <v>46</v>
      </c>
      <c r="J196" s="239"/>
      <c r="K196" s="239"/>
      <c r="L196" s="239"/>
      <c r="M196" s="239"/>
      <c r="N196" s="239"/>
      <c r="O196" s="210">
        <f t="shared" si="32"/>
        <v>0.0046</v>
      </c>
    </row>
    <row r="197" spans="1:15" ht="15" customHeight="1">
      <c r="A197" s="228" t="s">
        <v>365</v>
      </c>
      <c r="B197" s="229" t="s">
        <v>366</v>
      </c>
      <c r="C197" s="230">
        <v>0</v>
      </c>
      <c r="D197" s="235">
        <v>0</v>
      </c>
      <c r="E197" s="231">
        <f t="shared" si="22"/>
      </c>
      <c r="F197" s="232"/>
      <c r="G197" s="233">
        <v>0</v>
      </c>
      <c r="H197" s="234">
        <f t="shared" si="23"/>
        <v>0</v>
      </c>
      <c r="I197" s="239">
        <v>0</v>
      </c>
      <c r="J197" s="239"/>
      <c r="K197" s="239"/>
      <c r="L197" s="239"/>
      <c r="M197" s="239"/>
      <c r="N197" s="239"/>
      <c r="O197" s="210">
        <f t="shared" si="32"/>
        <v>0</v>
      </c>
    </row>
    <row r="198" spans="1:15" ht="15" customHeight="1">
      <c r="A198" s="228" t="s">
        <v>367</v>
      </c>
      <c r="B198" s="229" t="s">
        <v>368</v>
      </c>
      <c r="C198" s="230">
        <f>SUM(C199:C203)</f>
        <v>61</v>
      </c>
      <c r="D198" s="230">
        <f>SUM(D199:D203)</f>
        <v>188</v>
      </c>
      <c r="E198" s="231">
        <f t="shared" si="22"/>
        <v>308.1967213114754</v>
      </c>
      <c r="F198" s="232"/>
      <c r="G198" s="233">
        <v>188</v>
      </c>
      <c r="H198" s="234">
        <f t="shared" si="23"/>
        <v>188</v>
      </c>
      <c r="I198" s="239">
        <f aca="true" t="shared" si="33" ref="I198:N198">SUM(I199:I203)</f>
        <v>188</v>
      </c>
      <c r="J198" s="239">
        <f t="shared" si="33"/>
        <v>0</v>
      </c>
      <c r="K198" s="239">
        <f t="shared" si="33"/>
        <v>0</v>
      </c>
      <c r="L198" s="239">
        <f t="shared" si="33"/>
        <v>0</v>
      </c>
      <c r="M198" s="239">
        <f t="shared" si="33"/>
        <v>0</v>
      </c>
      <c r="N198" s="239">
        <f t="shared" si="33"/>
        <v>0</v>
      </c>
      <c r="O198" s="210">
        <f t="shared" si="32"/>
        <v>0.0188</v>
      </c>
    </row>
    <row r="199" spans="1:15" ht="15" customHeight="1">
      <c r="A199" s="228" t="s">
        <v>369</v>
      </c>
      <c r="B199" s="229" t="s">
        <v>71</v>
      </c>
      <c r="C199" s="230">
        <v>0</v>
      </c>
      <c r="D199" s="235">
        <v>153</v>
      </c>
      <c r="E199" s="231">
        <f aca="true" t="shared" si="34" ref="E199:E262">_xlfn.IFERROR(D199/C199*100,"")</f>
      </c>
      <c r="F199" s="232"/>
      <c r="G199" s="233">
        <v>153</v>
      </c>
      <c r="H199" s="234">
        <f t="shared" si="23"/>
        <v>153</v>
      </c>
      <c r="I199" s="239">
        <v>153</v>
      </c>
      <c r="J199" s="239"/>
      <c r="K199" s="239"/>
      <c r="L199" s="239"/>
      <c r="M199" s="239"/>
      <c r="N199" s="239"/>
      <c r="O199" s="210">
        <f t="shared" si="32"/>
        <v>0.0153</v>
      </c>
    </row>
    <row r="200" spans="1:15" ht="15" customHeight="1">
      <c r="A200" s="228" t="s">
        <v>370</v>
      </c>
      <c r="B200" s="229" t="s">
        <v>73</v>
      </c>
      <c r="C200" s="230">
        <v>61</v>
      </c>
      <c r="D200" s="235">
        <v>15</v>
      </c>
      <c r="E200" s="231">
        <f t="shared" si="34"/>
        <v>24.59016393442623</v>
      </c>
      <c r="F200" s="232"/>
      <c r="G200" s="233">
        <v>15</v>
      </c>
      <c r="H200" s="234">
        <f aca="true" t="shared" si="35" ref="H200:H263">SUM(I200:N200)</f>
        <v>15</v>
      </c>
      <c r="I200" s="239">
        <v>15</v>
      </c>
      <c r="J200" s="239"/>
      <c r="K200" s="239"/>
      <c r="L200" s="239"/>
      <c r="M200" s="239"/>
      <c r="N200" s="239"/>
      <c r="O200" s="210">
        <f t="shared" si="32"/>
        <v>0.0015</v>
      </c>
    </row>
    <row r="201" spans="1:15" ht="15" customHeight="1">
      <c r="A201" s="228" t="s">
        <v>371</v>
      </c>
      <c r="B201" s="229" t="s">
        <v>75</v>
      </c>
      <c r="C201" s="230">
        <v>0</v>
      </c>
      <c r="D201" s="235">
        <v>0</v>
      </c>
      <c r="E201" s="231">
        <f t="shared" si="34"/>
      </c>
      <c r="F201" s="232"/>
      <c r="G201" s="233">
        <v>0</v>
      </c>
      <c r="H201" s="234">
        <f t="shared" si="35"/>
        <v>0</v>
      </c>
      <c r="I201" s="239">
        <v>0</v>
      </c>
      <c r="J201" s="239"/>
      <c r="K201" s="239"/>
      <c r="L201" s="239"/>
      <c r="M201" s="239"/>
      <c r="N201" s="239"/>
      <c r="O201" s="210">
        <f t="shared" si="32"/>
        <v>0</v>
      </c>
    </row>
    <row r="202" spans="1:15" ht="15" customHeight="1">
      <c r="A202" s="228" t="s">
        <v>372</v>
      </c>
      <c r="B202" s="229" t="s">
        <v>89</v>
      </c>
      <c r="C202" s="230">
        <v>0</v>
      </c>
      <c r="D202" s="235">
        <v>20</v>
      </c>
      <c r="E202" s="231">
        <f t="shared" si="34"/>
      </c>
      <c r="F202" s="232"/>
      <c r="G202" s="233">
        <v>20</v>
      </c>
      <c r="H202" s="234">
        <f t="shared" si="35"/>
        <v>20</v>
      </c>
      <c r="I202" s="239">
        <v>20</v>
      </c>
      <c r="J202" s="239"/>
      <c r="K202" s="239"/>
      <c r="L202" s="239"/>
      <c r="M202" s="239"/>
      <c r="N202" s="239"/>
      <c r="O202" s="210">
        <f t="shared" si="32"/>
        <v>0.002</v>
      </c>
    </row>
    <row r="203" spans="1:15" ht="15" customHeight="1">
      <c r="A203" s="228" t="s">
        <v>373</v>
      </c>
      <c r="B203" s="229" t="s">
        <v>374</v>
      </c>
      <c r="C203" s="230">
        <v>0</v>
      </c>
      <c r="D203" s="235">
        <v>0</v>
      </c>
      <c r="E203" s="231">
        <f t="shared" si="34"/>
      </c>
      <c r="F203" s="232"/>
      <c r="G203" s="233">
        <v>0</v>
      </c>
      <c r="H203" s="234">
        <f t="shared" si="35"/>
        <v>0</v>
      </c>
      <c r="I203" s="239">
        <v>0</v>
      </c>
      <c r="J203" s="239"/>
      <c r="K203" s="239"/>
      <c r="L203" s="239"/>
      <c r="M203" s="239"/>
      <c r="N203" s="239"/>
      <c r="O203" s="210">
        <f t="shared" si="32"/>
        <v>0</v>
      </c>
    </row>
    <row r="204" spans="1:15" ht="15" customHeight="1">
      <c r="A204" s="228" t="s">
        <v>375</v>
      </c>
      <c r="B204" s="229" t="s">
        <v>376</v>
      </c>
      <c r="C204" s="230">
        <f>SUM(C205:C209)</f>
        <v>856</v>
      </c>
      <c r="D204" s="230">
        <f>SUM(D205:D209)</f>
        <v>1050</v>
      </c>
      <c r="E204" s="231">
        <f t="shared" si="34"/>
        <v>122.66355140186916</v>
      </c>
      <c r="F204" s="232"/>
      <c r="G204" s="233">
        <v>1050</v>
      </c>
      <c r="H204" s="234">
        <f t="shared" si="35"/>
        <v>1050</v>
      </c>
      <c r="I204" s="239">
        <v>1050</v>
      </c>
      <c r="J204" s="239">
        <f aca="true" t="shared" si="36" ref="I204:N204">SUM(J205:J209)</f>
        <v>0</v>
      </c>
      <c r="K204" s="239">
        <f t="shared" si="36"/>
        <v>0</v>
      </c>
      <c r="L204" s="239">
        <f t="shared" si="36"/>
        <v>0</v>
      </c>
      <c r="M204" s="239">
        <f t="shared" si="36"/>
        <v>0</v>
      </c>
      <c r="N204" s="239">
        <f t="shared" si="36"/>
        <v>0</v>
      </c>
      <c r="O204" s="210">
        <f t="shared" si="32"/>
        <v>0.105</v>
      </c>
    </row>
    <row r="205" spans="1:15" ht="15" customHeight="1">
      <c r="A205" s="228" t="s">
        <v>377</v>
      </c>
      <c r="B205" s="229" t="s">
        <v>71</v>
      </c>
      <c r="C205" s="230">
        <v>460</v>
      </c>
      <c r="D205" s="235">
        <v>875</v>
      </c>
      <c r="E205" s="231">
        <f t="shared" si="34"/>
        <v>190.2173913043478</v>
      </c>
      <c r="F205" s="232"/>
      <c r="G205" s="233">
        <v>875</v>
      </c>
      <c r="H205" s="234">
        <f t="shared" si="35"/>
        <v>875</v>
      </c>
      <c r="I205" s="239">
        <v>875</v>
      </c>
      <c r="J205" s="239"/>
      <c r="K205" s="239"/>
      <c r="L205" s="239"/>
      <c r="M205" s="239"/>
      <c r="N205" s="239"/>
      <c r="O205" s="210">
        <f t="shared" si="32"/>
        <v>0.0875</v>
      </c>
    </row>
    <row r="206" spans="1:15" ht="15" customHeight="1">
      <c r="A206" s="228" t="s">
        <v>378</v>
      </c>
      <c r="B206" s="229" t="s">
        <v>73</v>
      </c>
      <c r="C206" s="230">
        <v>271</v>
      </c>
      <c r="D206" s="235">
        <v>0</v>
      </c>
      <c r="E206" s="231">
        <f t="shared" si="34"/>
        <v>0</v>
      </c>
      <c r="F206" s="232"/>
      <c r="G206" s="233">
        <v>0</v>
      </c>
      <c r="H206" s="234">
        <f t="shared" si="35"/>
        <v>0</v>
      </c>
      <c r="I206" s="239">
        <v>0</v>
      </c>
      <c r="J206" s="239"/>
      <c r="K206" s="239"/>
      <c r="L206" s="239"/>
      <c r="M206" s="239"/>
      <c r="N206" s="239"/>
      <c r="O206" s="210">
        <f t="shared" si="32"/>
        <v>0</v>
      </c>
    </row>
    <row r="207" spans="1:15" ht="15" customHeight="1">
      <c r="A207" s="228" t="s">
        <v>379</v>
      </c>
      <c r="B207" s="229" t="s">
        <v>75</v>
      </c>
      <c r="C207" s="230">
        <v>0</v>
      </c>
      <c r="D207" s="235">
        <v>0</v>
      </c>
      <c r="E207" s="231">
        <f t="shared" si="34"/>
      </c>
      <c r="F207" s="232"/>
      <c r="G207" s="233">
        <v>0</v>
      </c>
      <c r="H207" s="234">
        <f t="shared" si="35"/>
        <v>0</v>
      </c>
      <c r="I207" s="239">
        <v>0</v>
      </c>
      <c r="J207" s="239"/>
      <c r="K207" s="239"/>
      <c r="L207" s="239"/>
      <c r="M207" s="239"/>
      <c r="N207" s="239"/>
      <c r="O207" s="210">
        <f t="shared" si="32"/>
        <v>0</v>
      </c>
    </row>
    <row r="208" spans="1:15" ht="15" customHeight="1">
      <c r="A208" s="228" t="s">
        <v>380</v>
      </c>
      <c r="B208" s="229" t="s">
        <v>89</v>
      </c>
      <c r="C208" s="230">
        <v>0</v>
      </c>
      <c r="D208" s="235">
        <v>54</v>
      </c>
      <c r="E208" s="231">
        <f t="shared" si="34"/>
      </c>
      <c r="F208" s="232"/>
      <c r="G208" s="233">
        <v>54</v>
      </c>
      <c r="H208" s="234">
        <f t="shared" si="35"/>
        <v>54</v>
      </c>
      <c r="I208" s="239">
        <v>54</v>
      </c>
      <c r="J208" s="239"/>
      <c r="K208" s="239"/>
      <c r="L208" s="239"/>
      <c r="M208" s="239"/>
      <c r="N208" s="239"/>
      <c r="O208" s="210">
        <f t="shared" si="32"/>
        <v>0.0054</v>
      </c>
    </row>
    <row r="209" spans="1:15" ht="15" customHeight="1">
      <c r="A209" s="228" t="s">
        <v>381</v>
      </c>
      <c r="B209" s="229" t="s">
        <v>382</v>
      </c>
      <c r="C209" s="230">
        <v>125</v>
      </c>
      <c r="D209" s="235">
        <v>121</v>
      </c>
      <c r="E209" s="231">
        <f t="shared" si="34"/>
        <v>96.8</v>
      </c>
      <c r="F209" s="232"/>
      <c r="G209" s="233">
        <v>121</v>
      </c>
      <c r="H209" s="234">
        <f t="shared" si="35"/>
        <v>121</v>
      </c>
      <c r="I209" s="239">
        <v>121</v>
      </c>
      <c r="J209" s="239"/>
      <c r="K209" s="239"/>
      <c r="L209" s="239"/>
      <c r="M209" s="239"/>
      <c r="N209" s="239"/>
      <c r="O209" s="210">
        <f t="shared" si="32"/>
        <v>0.0121</v>
      </c>
    </row>
    <row r="210" spans="1:15" ht="15" customHeight="1">
      <c r="A210" s="228" t="s">
        <v>383</v>
      </c>
      <c r="B210" s="229" t="s">
        <v>384</v>
      </c>
      <c r="C210" s="230">
        <f>SUM(C211:C216)</f>
        <v>117</v>
      </c>
      <c r="D210" s="230">
        <f>SUM(D211:D216)</f>
        <v>130</v>
      </c>
      <c r="E210" s="231">
        <f t="shared" si="34"/>
        <v>111.11111111111111</v>
      </c>
      <c r="F210" s="232"/>
      <c r="G210" s="233">
        <v>130</v>
      </c>
      <c r="H210" s="234">
        <f t="shared" si="35"/>
        <v>130</v>
      </c>
      <c r="I210" s="239">
        <f aca="true" t="shared" si="37" ref="I210:N210">SUM(I211:I216)</f>
        <v>130</v>
      </c>
      <c r="J210" s="239">
        <f t="shared" si="37"/>
        <v>0</v>
      </c>
      <c r="K210" s="239">
        <f t="shared" si="37"/>
        <v>0</v>
      </c>
      <c r="L210" s="239">
        <f t="shared" si="37"/>
        <v>0</v>
      </c>
      <c r="M210" s="239">
        <f t="shared" si="37"/>
        <v>0</v>
      </c>
      <c r="N210" s="239">
        <f t="shared" si="37"/>
        <v>0</v>
      </c>
      <c r="O210" s="210">
        <f t="shared" si="32"/>
        <v>0.013</v>
      </c>
    </row>
    <row r="211" spans="1:15" ht="15" customHeight="1">
      <c r="A211" s="228" t="s">
        <v>385</v>
      </c>
      <c r="B211" s="229" t="s">
        <v>71</v>
      </c>
      <c r="C211" s="230">
        <v>52</v>
      </c>
      <c r="D211" s="235">
        <v>85</v>
      </c>
      <c r="E211" s="231">
        <f t="shared" si="34"/>
        <v>163.46153846153845</v>
      </c>
      <c r="F211" s="232"/>
      <c r="G211" s="233">
        <v>85</v>
      </c>
      <c r="H211" s="234">
        <f t="shared" si="35"/>
        <v>85</v>
      </c>
      <c r="I211" s="239">
        <v>85</v>
      </c>
      <c r="J211" s="239"/>
      <c r="K211" s="239"/>
      <c r="L211" s="239"/>
      <c r="M211" s="239"/>
      <c r="N211" s="239"/>
      <c r="O211" s="210">
        <f t="shared" si="32"/>
        <v>0.0085</v>
      </c>
    </row>
    <row r="212" spans="1:15" ht="15" customHeight="1">
      <c r="A212" s="228" t="s">
        <v>386</v>
      </c>
      <c r="B212" s="229" t="s">
        <v>73</v>
      </c>
      <c r="C212" s="230">
        <v>25</v>
      </c>
      <c r="D212" s="235">
        <v>0</v>
      </c>
      <c r="E212" s="231">
        <f t="shared" si="34"/>
        <v>0</v>
      </c>
      <c r="F212" s="232"/>
      <c r="G212" s="233">
        <v>0</v>
      </c>
      <c r="H212" s="234">
        <f t="shared" si="35"/>
        <v>0</v>
      </c>
      <c r="I212" s="239">
        <v>0</v>
      </c>
      <c r="J212" s="239"/>
      <c r="K212" s="239"/>
      <c r="L212" s="239"/>
      <c r="M212" s="239"/>
      <c r="N212" s="239"/>
      <c r="O212" s="210">
        <f t="shared" si="32"/>
        <v>0</v>
      </c>
    </row>
    <row r="213" spans="1:15" ht="15" customHeight="1">
      <c r="A213" s="228" t="s">
        <v>387</v>
      </c>
      <c r="B213" s="229" t="s">
        <v>75</v>
      </c>
      <c r="C213" s="230">
        <v>0</v>
      </c>
      <c r="D213" s="235">
        <v>0</v>
      </c>
      <c r="E213" s="231">
        <f t="shared" si="34"/>
      </c>
      <c r="F213" s="232"/>
      <c r="G213" s="233">
        <v>0</v>
      </c>
      <c r="H213" s="234">
        <f t="shared" si="35"/>
        <v>0</v>
      </c>
      <c r="I213" s="239">
        <v>0</v>
      </c>
      <c r="J213" s="239"/>
      <c r="K213" s="239"/>
      <c r="L213" s="239"/>
      <c r="M213" s="239"/>
      <c r="N213" s="239"/>
      <c r="O213" s="210">
        <f t="shared" si="32"/>
        <v>0</v>
      </c>
    </row>
    <row r="214" spans="1:15" ht="15" customHeight="1">
      <c r="A214" s="228" t="s">
        <v>388</v>
      </c>
      <c r="B214" s="229" t="s">
        <v>389</v>
      </c>
      <c r="C214" s="230">
        <v>0</v>
      </c>
      <c r="D214" s="235">
        <v>0</v>
      </c>
      <c r="E214" s="231">
        <f t="shared" si="34"/>
      </c>
      <c r="F214" s="232"/>
      <c r="G214" s="233">
        <v>0</v>
      </c>
      <c r="H214" s="234">
        <f t="shared" si="35"/>
        <v>0</v>
      </c>
      <c r="I214" s="239">
        <v>0</v>
      </c>
      <c r="J214" s="239"/>
      <c r="K214" s="239"/>
      <c r="L214" s="239"/>
      <c r="M214" s="239"/>
      <c r="N214" s="239"/>
      <c r="O214" s="210">
        <f t="shared" si="32"/>
        <v>0</v>
      </c>
    </row>
    <row r="215" spans="1:15" ht="15" customHeight="1">
      <c r="A215" s="228" t="s">
        <v>390</v>
      </c>
      <c r="B215" s="229" t="s">
        <v>89</v>
      </c>
      <c r="C215" s="230">
        <v>40</v>
      </c>
      <c r="D215" s="235">
        <v>45</v>
      </c>
      <c r="E215" s="231">
        <f t="shared" si="34"/>
        <v>112.5</v>
      </c>
      <c r="F215" s="232"/>
      <c r="G215" s="233">
        <v>45</v>
      </c>
      <c r="H215" s="234">
        <f t="shared" si="35"/>
        <v>45</v>
      </c>
      <c r="I215" s="239">
        <v>45</v>
      </c>
      <c r="J215" s="239"/>
      <c r="K215" s="239"/>
      <c r="L215" s="239"/>
      <c r="M215" s="239"/>
      <c r="N215" s="239"/>
      <c r="O215" s="210">
        <f t="shared" si="32"/>
        <v>0.0045</v>
      </c>
    </row>
    <row r="216" spans="1:15" ht="15" customHeight="1">
      <c r="A216" s="228" t="s">
        <v>391</v>
      </c>
      <c r="B216" s="229" t="s">
        <v>392</v>
      </c>
      <c r="C216" s="230">
        <v>0</v>
      </c>
      <c r="D216" s="235">
        <v>0</v>
      </c>
      <c r="E216" s="231">
        <f t="shared" si="34"/>
      </c>
      <c r="F216" s="232"/>
      <c r="G216" s="233">
        <v>0</v>
      </c>
      <c r="H216" s="234">
        <f t="shared" si="35"/>
        <v>0</v>
      </c>
      <c r="I216" s="239">
        <v>0</v>
      </c>
      <c r="J216" s="239"/>
      <c r="K216" s="239"/>
      <c r="L216" s="239"/>
      <c r="M216" s="239"/>
      <c r="N216" s="239"/>
      <c r="O216" s="210">
        <f t="shared" si="32"/>
        <v>0</v>
      </c>
    </row>
    <row r="217" spans="1:15" ht="13.5" customHeight="1">
      <c r="A217" s="228" t="s">
        <v>393</v>
      </c>
      <c r="B217" s="229" t="s">
        <v>394</v>
      </c>
      <c r="C217" s="230">
        <f>SUM(C218:C231)</f>
        <v>9659</v>
      </c>
      <c r="D217" s="230">
        <f>SUM(D218:D231)</f>
        <v>5018</v>
      </c>
      <c r="E217" s="231">
        <f t="shared" si="34"/>
        <v>51.95154777927322</v>
      </c>
      <c r="F217" s="232"/>
      <c r="G217" s="233">
        <v>4813</v>
      </c>
      <c r="H217" s="234">
        <f t="shared" si="35"/>
        <v>5018</v>
      </c>
      <c r="I217" s="239">
        <f aca="true" t="shared" si="38" ref="I217:N217">SUM(I218:I231)</f>
        <v>4813</v>
      </c>
      <c r="J217" s="239">
        <f t="shared" si="38"/>
        <v>205</v>
      </c>
      <c r="K217" s="239">
        <f t="shared" si="38"/>
        <v>0</v>
      </c>
      <c r="L217" s="239">
        <f t="shared" si="38"/>
        <v>0</v>
      </c>
      <c r="M217" s="239">
        <f t="shared" si="38"/>
        <v>0</v>
      </c>
      <c r="N217" s="239">
        <f t="shared" si="38"/>
        <v>0</v>
      </c>
      <c r="O217" s="210">
        <f t="shared" si="32"/>
        <v>0.5018</v>
      </c>
    </row>
    <row r="218" spans="1:15" ht="15" customHeight="1">
      <c r="A218" s="228" t="s">
        <v>395</v>
      </c>
      <c r="B218" s="229" t="s">
        <v>71</v>
      </c>
      <c r="C218" s="230">
        <v>1821</v>
      </c>
      <c r="D218" s="230">
        <v>1860</v>
      </c>
      <c r="E218" s="231">
        <f t="shared" si="34"/>
        <v>102.14168039538716</v>
      </c>
      <c r="F218" s="232"/>
      <c r="G218" s="233">
        <v>1860</v>
      </c>
      <c r="H218" s="234">
        <f t="shared" si="35"/>
        <v>1860</v>
      </c>
      <c r="I218" s="239">
        <v>1860</v>
      </c>
      <c r="J218" s="239"/>
      <c r="K218" s="239"/>
      <c r="L218" s="239"/>
      <c r="M218" s="239"/>
      <c r="N218" s="239"/>
      <c r="O218" s="210">
        <f t="shared" si="32"/>
        <v>0.186</v>
      </c>
    </row>
    <row r="219" spans="1:15" ht="15" customHeight="1">
      <c r="A219" s="228" t="s">
        <v>396</v>
      </c>
      <c r="B219" s="229" t="s">
        <v>73</v>
      </c>
      <c r="C219" s="230">
        <v>40</v>
      </c>
      <c r="D219" s="235">
        <v>0</v>
      </c>
      <c r="E219" s="231">
        <f t="shared" si="34"/>
        <v>0</v>
      </c>
      <c r="F219" s="232"/>
      <c r="G219" s="233">
        <v>0</v>
      </c>
      <c r="H219" s="234">
        <f t="shared" si="35"/>
        <v>0</v>
      </c>
      <c r="I219" s="239">
        <v>0</v>
      </c>
      <c r="J219" s="239"/>
      <c r="K219" s="239"/>
      <c r="L219" s="239"/>
      <c r="M219" s="239"/>
      <c r="N219" s="239"/>
      <c r="O219" s="210">
        <f t="shared" si="32"/>
        <v>0</v>
      </c>
    </row>
    <row r="220" spans="1:15" ht="15" customHeight="1">
      <c r="A220" s="228" t="s">
        <v>397</v>
      </c>
      <c r="B220" s="229" t="s">
        <v>75</v>
      </c>
      <c r="C220" s="230">
        <v>0</v>
      </c>
      <c r="D220" s="235">
        <v>0</v>
      </c>
      <c r="E220" s="231">
        <f t="shared" si="34"/>
      </c>
      <c r="F220" s="232"/>
      <c r="G220" s="233">
        <v>0</v>
      </c>
      <c r="H220" s="234">
        <f t="shared" si="35"/>
        <v>0</v>
      </c>
      <c r="I220" s="239">
        <v>0</v>
      </c>
      <c r="J220" s="239"/>
      <c r="K220" s="239"/>
      <c r="L220" s="239"/>
      <c r="M220" s="239"/>
      <c r="N220" s="239"/>
      <c r="O220" s="210">
        <f t="shared" si="32"/>
        <v>0</v>
      </c>
    </row>
    <row r="221" spans="1:15" ht="15" customHeight="1">
      <c r="A221" s="228" t="s">
        <v>398</v>
      </c>
      <c r="B221" s="229" t="s">
        <v>399</v>
      </c>
      <c r="C221" s="230">
        <v>70</v>
      </c>
      <c r="D221" s="235">
        <v>0</v>
      </c>
      <c r="E221" s="231">
        <f t="shared" si="34"/>
        <v>0</v>
      </c>
      <c r="F221" s="232"/>
      <c r="G221" s="233">
        <v>0</v>
      </c>
      <c r="H221" s="234">
        <f t="shared" si="35"/>
        <v>0</v>
      </c>
      <c r="I221" s="239">
        <v>0</v>
      </c>
      <c r="J221" s="239"/>
      <c r="K221" s="239"/>
      <c r="L221" s="239"/>
      <c r="M221" s="239"/>
      <c r="N221" s="239"/>
      <c r="O221" s="210">
        <f t="shared" si="32"/>
        <v>0</v>
      </c>
    </row>
    <row r="222" spans="1:15" ht="15" customHeight="1">
      <c r="A222" s="228" t="s">
        <v>400</v>
      </c>
      <c r="B222" s="229" t="s">
        <v>401</v>
      </c>
      <c r="C222" s="230">
        <v>249</v>
      </c>
      <c r="D222" s="235">
        <v>100</v>
      </c>
      <c r="E222" s="231">
        <f t="shared" si="34"/>
        <v>40.16064257028113</v>
      </c>
      <c r="F222" s="232"/>
      <c r="G222" s="233">
        <v>100</v>
      </c>
      <c r="H222" s="234">
        <f t="shared" si="35"/>
        <v>100</v>
      </c>
      <c r="I222" s="239">
        <v>100</v>
      </c>
      <c r="J222" s="239"/>
      <c r="K222" s="239"/>
      <c r="L222" s="239"/>
      <c r="M222" s="239"/>
      <c r="N222" s="239"/>
      <c r="O222" s="210">
        <f t="shared" si="32"/>
        <v>0.01</v>
      </c>
    </row>
    <row r="223" spans="1:15" ht="15" customHeight="1">
      <c r="A223" s="228" t="s">
        <v>402</v>
      </c>
      <c r="B223" s="229" t="s">
        <v>172</v>
      </c>
      <c r="C223" s="230">
        <v>0</v>
      </c>
      <c r="D223" s="235">
        <v>0</v>
      </c>
      <c r="E223" s="231">
        <f t="shared" si="34"/>
      </c>
      <c r="F223" s="232"/>
      <c r="G223" s="233">
        <v>0</v>
      </c>
      <c r="H223" s="234">
        <f t="shared" si="35"/>
        <v>0</v>
      </c>
      <c r="I223" s="239">
        <v>0</v>
      </c>
      <c r="J223" s="239"/>
      <c r="K223" s="239"/>
      <c r="L223" s="239"/>
      <c r="M223" s="239"/>
      <c r="N223" s="239"/>
      <c r="O223" s="210">
        <f t="shared" si="32"/>
        <v>0</v>
      </c>
    </row>
    <row r="224" spans="1:15" ht="15" customHeight="1">
      <c r="A224" s="228" t="s">
        <v>403</v>
      </c>
      <c r="B224" s="229" t="s">
        <v>404</v>
      </c>
      <c r="C224" s="230">
        <v>426</v>
      </c>
      <c r="D224" s="235">
        <v>350</v>
      </c>
      <c r="E224" s="231">
        <f t="shared" si="34"/>
        <v>82.15962441314554</v>
      </c>
      <c r="F224" s="232"/>
      <c r="G224" s="233">
        <v>350</v>
      </c>
      <c r="H224" s="234">
        <f t="shared" si="35"/>
        <v>350</v>
      </c>
      <c r="I224" s="239">
        <v>350</v>
      </c>
      <c r="J224" s="239"/>
      <c r="K224" s="239"/>
      <c r="L224" s="239"/>
      <c r="M224" s="239"/>
      <c r="N224" s="239"/>
      <c r="O224" s="210">
        <f t="shared" si="32"/>
        <v>0.035</v>
      </c>
    </row>
    <row r="225" spans="1:15" ht="15" customHeight="1">
      <c r="A225" s="228" t="s">
        <v>405</v>
      </c>
      <c r="B225" s="229" t="s">
        <v>406</v>
      </c>
      <c r="C225" s="230">
        <v>107</v>
      </c>
      <c r="D225" s="235">
        <v>40</v>
      </c>
      <c r="E225" s="231">
        <f t="shared" si="34"/>
        <v>37.38317757009346</v>
      </c>
      <c r="F225" s="232"/>
      <c r="G225" s="233">
        <v>0</v>
      </c>
      <c r="H225" s="234">
        <f t="shared" si="35"/>
        <v>40</v>
      </c>
      <c r="I225" s="239">
        <v>0</v>
      </c>
      <c r="J225" s="239">
        <v>40</v>
      </c>
      <c r="K225" s="239"/>
      <c r="L225" s="239"/>
      <c r="M225" s="239"/>
      <c r="N225" s="239"/>
      <c r="O225" s="210">
        <f t="shared" si="32"/>
        <v>0.004</v>
      </c>
    </row>
    <row r="226" spans="1:15" ht="15" customHeight="1">
      <c r="A226" s="228" t="s">
        <v>407</v>
      </c>
      <c r="B226" s="229" t="s">
        <v>408</v>
      </c>
      <c r="C226" s="230">
        <v>0</v>
      </c>
      <c r="D226" s="235">
        <v>0</v>
      </c>
      <c r="E226" s="231">
        <f t="shared" si="34"/>
      </c>
      <c r="F226" s="232"/>
      <c r="G226" s="233">
        <v>0</v>
      </c>
      <c r="H226" s="234">
        <f t="shared" si="35"/>
        <v>0</v>
      </c>
      <c r="I226" s="239">
        <v>0</v>
      </c>
      <c r="J226" s="239"/>
      <c r="K226" s="239"/>
      <c r="L226" s="239"/>
      <c r="M226" s="239"/>
      <c r="N226" s="239"/>
      <c r="O226" s="210">
        <f t="shared" si="32"/>
        <v>0</v>
      </c>
    </row>
    <row r="227" spans="1:15" ht="15" customHeight="1">
      <c r="A227" s="228" t="s">
        <v>409</v>
      </c>
      <c r="B227" s="229" t="s">
        <v>410</v>
      </c>
      <c r="C227" s="230">
        <v>0</v>
      </c>
      <c r="D227" s="235">
        <v>0</v>
      </c>
      <c r="E227" s="231">
        <f t="shared" si="34"/>
      </c>
      <c r="F227" s="232"/>
      <c r="G227" s="233">
        <v>0</v>
      </c>
      <c r="H227" s="234">
        <f t="shared" si="35"/>
        <v>0</v>
      </c>
      <c r="I227" s="239">
        <v>0</v>
      </c>
      <c r="J227" s="239"/>
      <c r="K227" s="239"/>
      <c r="L227" s="239"/>
      <c r="M227" s="239"/>
      <c r="N227" s="239"/>
      <c r="O227" s="210">
        <f t="shared" si="32"/>
        <v>0</v>
      </c>
    </row>
    <row r="228" spans="1:15" ht="15" customHeight="1">
      <c r="A228" s="228" t="s">
        <v>411</v>
      </c>
      <c r="B228" s="229" t="s">
        <v>412</v>
      </c>
      <c r="C228" s="230">
        <v>42</v>
      </c>
      <c r="D228" s="235">
        <v>0</v>
      </c>
      <c r="E228" s="231">
        <f t="shared" si="34"/>
        <v>0</v>
      </c>
      <c r="F228" s="232"/>
      <c r="G228" s="233">
        <v>0</v>
      </c>
      <c r="H228" s="234">
        <f t="shared" si="35"/>
        <v>0</v>
      </c>
      <c r="I228" s="239">
        <v>0</v>
      </c>
      <c r="J228" s="239"/>
      <c r="K228" s="239"/>
      <c r="L228" s="239"/>
      <c r="M228" s="239"/>
      <c r="N228" s="239"/>
      <c r="O228" s="210">
        <f t="shared" si="32"/>
        <v>0</v>
      </c>
    </row>
    <row r="229" spans="1:15" ht="15" customHeight="1">
      <c r="A229" s="228" t="s">
        <v>413</v>
      </c>
      <c r="B229" s="229" t="s">
        <v>414</v>
      </c>
      <c r="C229" s="230">
        <v>40</v>
      </c>
      <c r="D229" s="235">
        <v>120</v>
      </c>
      <c r="E229" s="231">
        <f t="shared" si="34"/>
        <v>300</v>
      </c>
      <c r="F229" s="232"/>
      <c r="G229" s="233">
        <v>120</v>
      </c>
      <c r="H229" s="234">
        <f t="shared" si="35"/>
        <v>120</v>
      </c>
      <c r="I229" s="239">
        <v>120</v>
      </c>
      <c r="J229" s="239"/>
      <c r="K229" s="239"/>
      <c r="L229" s="239"/>
      <c r="M229" s="239"/>
      <c r="N229" s="239"/>
      <c r="O229" s="210">
        <f t="shared" si="32"/>
        <v>0.012</v>
      </c>
    </row>
    <row r="230" spans="1:15" ht="15" customHeight="1">
      <c r="A230" s="228" t="s">
        <v>415</v>
      </c>
      <c r="B230" s="229" t="s">
        <v>89</v>
      </c>
      <c r="C230" s="230">
        <v>1738</v>
      </c>
      <c r="D230" s="235">
        <v>2383</v>
      </c>
      <c r="E230" s="231">
        <f t="shared" si="34"/>
        <v>137.11162255466053</v>
      </c>
      <c r="F230" s="232"/>
      <c r="G230" s="233">
        <v>2383</v>
      </c>
      <c r="H230" s="234">
        <f t="shared" si="35"/>
        <v>2383</v>
      </c>
      <c r="I230" s="239">
        <v>2383</v>
      </c>
      <c r="J230" s="239"/>
      <c r="K230" s="239"/>
      <c r="L230" s="239"/>
      <c r="M230" s="239"/>
      <c r="N230" s="239"/>
      <c r="O230" s="210">
        <f t="shared" si="32"/>
        <v>0.2383</v>
      </c>
    </row>
    <row r="231" spans="1:15" ht="15" customHeight="1">
      <c r="A231" s="228" t="s">
        <v>416</v>
      </c>
      <c r="B231" s="229" t="s">
        <v>417</v>
      </c>
      <c r="C231" s="230">
        <v>5126</v>
      </c>
      <c r="D231" s="235">
        <v>165</v>
      </c>
      <c r="E231" s="231">
        <f t="shared" si="34"/>
        <v>3.2188841201716736</v>
      </c>
      <c r="F231" s="232"/>
      <c r="G231" s="233">
        <v>0</v>
      </c>
      <c r="H231" s="234">
        <f t="shared" si="35"/>
        <v>165</v>
      </c>
      <c r="I231" s="239">
        <v>0</v>
      </c>
      <c r="J231" s="239">
        <v>165</v>
      </c>
      <c r="K231" s="239"/>
      <c r="L231" s="239"/>
      <c r="M231" s="239"/>
      <c r="N231" s="239"/>
      <c r="O231" s="210">
        <f t="shared" si="32"/>
        <v>0.0165</v>
      </c>
    </row>
    <row r="232" spans="1:15" ht="15" customHeight="1">
      <c r="A232" s="228" t="s">
        <v>418</v>
      </c>
      <c r="B232" s="229" t="s">
        <v>419</v>
      </c>
      <c r="C232" s="230">
        <f>SUM(C233:C234)</f>
        <v>729</v>
      </c>
      <c r="D232" s="230">
        <f>SUM(D233:D234)</f>
        <v>99</v>
      </c>
      <c r="E232" s="231">
        <f t="shared" si="34"/>
        <v>13.580246913580247</v>
      </c>
      <c r="F232" s="232"/>
      <c r="G232" s="233">
        <v>0</v>
      </c>
      <c r="H232" s="234">
        <f t="shared" si="35"/>
        <v>99</v>
      </c>
      <c r="I232" s="239">
        <v>0</v>
      </c>
      <c r="J232" s="239">
        <f>SUM(J233:J234)</f>
        <v>99</v>
      </c>
      <c r="K232" s="239">
        <f aca="true" t="shared" si="39" ref="I232:N232">SUM(K233:K234)</f>
        <v>0</v>
      </c>
      <c r="L232" s="239">
        <f t="shared" si="39"/>
        <v>0</v>
      </c>
      <c r="M232" s="239">
        <f t="shared" si="39"/>
        <v>0</v>
      </c>
      <c r="N232" s="239">
        <f t="shared" si="39"/>
        <v>0</v>
      </c>
      <c r="O232" s="210">
        <f t="shared" si="32"/>
        <v>0.0099</v>
      </c>
    </row>
    <row r="233" spans="1:15" ht="15" customHeight="1">
      <c r="A233" s="228" t="s">
        <v>420</v>
      </c>
      <c r="B233" s="229" t="s">
        <v>421</v>
      </c>
      <c r="C233" s="230">
        <v>0</v>
      </c>
      <c r="D233" s="235">
        <v>0</v>
      </c>
      <c r="E233" s="231">
        <f t="shared" si="34"/>
      </c>
      <c r="F233" s="232"/>
      <c r="G233" s="233">
        <v>0</v>
      </c>
      <c r="H233" s="234">
        <f t="shared" si="35"/>
        <v>0</v>
      </c>
      <c r="I233" s="239">
        <v>0</v>
      </c>
      <c r="J233" s="239"/>
      <c r="K233" s="239"/>
      <c r="L233" s="239"/>
      <c r="M233" s="239"/>
      <c r="N233" s="239"/>
      <c r="O233" s="210">
        <f t="shared" si="32"/>
        <v>0</v>
      </c>
    </row>
    <row r="234" spans="1:15" ht="15" customHeight="1">
      <c r="A234" s="228" t="s">
        <v>422</v>
      </c>
      <c r="B234" s="229" t="s">
        <v>423</v>
      </c>
      <c r="C234" s="230">
        <v>729</v>
      </c>
      <c r="D234" s="235">
        <v>99</v>
      </c>
      <c r="E234" s="231">
        <f t="shared" si="34"/>
        <v>13.580246913580247</v>
      </c>
      <c r="F234" s="232"/>
      <c r="G234" s="233">
        <v>0</v>
      </c>
      <c r="H234" s="234">
        <f t="shared" si="35"/>
        <v>99</v>
      </c>
      <c r="I234" s="239">
        <v>0</v>
      </c>
      <c r="J234" s="239">
        <v>99</v>
      </c>
      <c r="K234" s="239"/>
      <c r="L234" s="239"/>
      <c r="M234" s="239"/>
      <c r="N234" s="239"/>
      <c r="O234" s="210">
        <f t="shared" si="32"/>
        <v>0.0099</v>
      </c>
    </row>
    <row r="235" spans="1:15" ht="15" customHeight="1">
      <c r="A235" s="228" t="s">
        <v>424</v>
      </c>
      <c r="B235" s="229" t="s">
        <v>425</v>
      </c>
      <c r="C235" s="230">
        <f>SUM(C236:C238)</f>
        <v>0</v>
      </c>
      <c r="D235" s="235">
        <v>0</v>
      </c>
      <c r="E235" s="231">
        <f t="shared" si="34"/>
      </c>
      <c r="F235" s="232"/>
      <c r="G235" s="233"/>
      <c r="H235" s="234">
        <f t="shared" si="35"/>
        <v>0</v>
      </c>
      <c r="I235" s="239">
        <f aca="true" t="shared" si="40" ref="I235:N235">SUM(I236:I238)</f>
        <v>0</v>
      </c>
      <c r="J235" s="239">
        <f t="shared" si="40"/>
        <v>0</v>
      </c>
      <c r="K235" s="239">
        <f t="shared" si="40"/>
        <v>0</v>
      </c>
      <c r="L235" s="239">
        <f t="shared" si="40"/>
        <v>0</v>
      </c>
      <c r="M235" s="239">
        <f t="shared" si="40"/>
        <v>0</v>
      </c>
      <c r="N235" s="239">
        <f t="shared" si="40"/>
        <v>0</v>
      </c>
      <c r="O235" s="210">
        <f t="shared" si="32"/>
        <v>0</v>
      </c>
    </row>
    <row r="236" spans="1:15" ht="15" customHeight="1">
      <c r="A236" s="228" t="s">
        <v>426</v>
      </c>
      <c r="B236" s="229" t="s">
        <v>427</v>
      </c>
      <c r="C236" s="230">
        <v>0</v>
      </c>
      <c r="D236" s="235">
        <v>0</v>
      </c>
      <c r="E236" s="231">
        <f t="shared" si="34"/>
      </c>
      <c r="F236" s="232"/>
      <c r="G236" s="233">
        <v>0</v>
      </c>
      <c r="H236" s="234">
        <f t="shared" si="35"/>
        <v>0</v>
      </c>
      <c r="I236" s="239"/>
      <c r="J236" s="239"/>
      <c r="K236" s="239"/>
      <c r="L236" s="239"/>
      <c r="M236" s="239"/>
      <c r="N236" s="239"/>
      <c r="O236" s="210">
        <f t="shared" si="32"/>
        <v>0</v>
      </c>
    </row>
    <row r="237" spans="1:15" ht="15" customHeight="1">
      <c r="A237" s="228" t="s">
        <v>428</v>
      </c>
      <c r="B237" s="229" t="s">
        <v>429</v>
      </c>
      <c r="C237" s="230">
        <v>0</v>
      </c>
      <c r="D237" s="235">
        <v>0</v>
      </c>
      <c r="E237" s="231">
        <f t="shared" si="34"/>
      </c>
      <c r="F237" s="232"/>
      <c r="G237" s="233">
        <v>0</v>
      </c>
      <c r="H237" s="234">
        <f t="shared" si="35"/>
        <v>0</v>
      </c>
      <c r="I237" s="239"/>
      <c r="J237" s="239"/>
      <c r="K237" s="239"/>
      <c r="L237" s="239"/>
      <c r="M237" s="239"/>
      <c r="N237" s="239"/>
      <c r="O237" s="210">
        <f t="shared" si="32"/>
        <v>0</v>
      </c>
    </row>
    <row r="238" spans="1:15" ht="15" customHeight="1">
      <c r="A238" s="228" t="s">
        <v>430</v>
      </c>
      <c r="B238" s="229" t="s">
        <v>431</v>
      </c>
      <c r="C238" s="230">
        <v>0</v>
      </c>
      <c r="D238" s="235">
        <v>0</v>
      </c>
      <c r="E238" s="231">
        <f t="shared" si="34"/>
      </c>
      <c r="F238" s="232"/>
      <c r="G238" s="233">
        <v>0</v>
      </c>
      <c r="H238" s="234">
        <f t="shared" si="35"/>
        <v>0</v>
      </c>
      <c r="I238" s="239"/>
      <c r="J238" s="239"/>
      <c r="K238" s="239"/>
      <c r="L238" s="239"/>
      <c r="M238" s="239"/>
      <c r="N238" s="239"/>
      <c r="O238" s="210">
        <f t="shared" si="32"/>
        <v>0</v>
      </c>
    </row>
    <row r="239" spans="1:15" ht="15" customHeight="1">
      <c r="A239" s="228" t="s">
        <v>432</v>
      </c>
      <c r="B239" s="229" t="s">
        <v>433</v>
      </c>
      <c r="C239" s="230">
        <f>C240+C250</f>
        <v>1159</v>
      </c>
      <c r="D239" s="230">
        <f>D240+D250</f>
        <v>0</v>
      </c>
      <c r="E239" s="231">
        <f t="shared" si="34"/>
        <v>0</v>
      </c>
      <c r="F239" s="232"/>
      <c r="G239" s="233">
        <v>0</v>
      </c>
      <c r="H239" s="234">
        <f t="shared" si="35"/>
        <v>0</v>
      </c>
      <c r="I239" s="239">
        <f aca="true" t="shared" si="41" ref="I239:N239">I240+I250</f>
        <v>0</v>
      </c>
      <c r="J239" s="239">
        <f t="shared" si="41"/>
        <v>0</v>
      </c>
      <c r="K239" s="239">
        <f t="shared" si="41"/>
        <v>0</v>
      </c>
      <c r="L239" s="239">
        <f t="shared" si="41"/>
        <v>0</v>
      </c>
      <c r="M239" s="239">
        <f t="shared" si="41"/>
        <v>0</v>
      </c>
      <c r="N239" s="239">
        <f t="shared" si="41"/>
        <v>0</v>
      </c>
      <c r="O239" s="210">
        <f t="shared" si="32"/>
        <v>0</v>
      </c>
    </row>
    <row r="240" spans="1:15" ht="15" customHeight="1">
      <c r="A240" s="228" t="s">
        <v>434</v>
      </c>
      <c r="B240" s="229" t="s">
        <v>435</v>
      </c>
      <c r="C240" s="230">
        <f>SUM(C241:C249)</f>
        <v>1159</v>
      </c>
      <c r="D240" s="235">
        <v>0</v>
      </c>
      <c r="E240" s="231">
        <f t="shared" si="34"/>
        <v>0</v>
      </c>
      <c r="F240" s="232"/>
      <c r="G240" s="233">
        <v>0</v>
      </c>
      <c r="H240" s="234">
        <f t="shared" si="35"/>
        <v>0</v>
      </c>
      <c r="I240" s="239">
        <f aca="true" t="shared" si="42" ref="I240:N240">SUM(I241:I249)</f>
        <v>0</v>
      </c>
      <c r="J240" s="239">
        <f t="shared" si="42"/>
        <v>0</v>
      </c>
      <c r="K240" s="239">
        <f t="shared" si="42"/>
        <v>0</v>
      </c>
      <c r="L240" s="239">
        <f t="shared" si="42"/>
        <v>0</v>
      </c>
      <c r="M240" s="239">
        <f t="shared" si="42"/>
        <v>0</v>
      </c>
      <c r="N240" s="239">
        <f t="shared" si="42"/>
        <v>0</v>
      </c>
      <c r="O240" s="210">
        <f t="shared" si="32"/>
        <v>0</v>
      </c>
    </row>
    <row r="241" spans="1:15" ht="15" customHeight="1">
      <c r="A241" s="228" t="s">
        <v>436</v>
      </c>
      <c r="B241" s="229" t="s">
        <v>437</v>
      </c>
      <c r="C241" s="230">
        <v>0</v>
      </c>
      <c r="D241" s="235">
        <v>0</v>
      </c>
      <c r="E241" s="231">
        <f t="shared" si="34"/>
      </c>
      <c r="F241" s="232"/>
      <c r="G241" s="233">
        <v>0</v>
      </c>
      <c r="H241" s="234">
        <f t="shared" si="35"/>
        <v>0</v>
      </c>
      <c r="I241" s="239"/>
      <c r="J241" s="239"/>
      <c r="K241" s="239"/>
      <c r="L241" s="239"/>
      <c r="M241" s="239"/>
      <c r="N241" s="239"/>
      <c r="O241" s="210">
        <f t="shared" si="32"/>
        <v>0</v>
      </c>
    </row>
    <row r="242" spans="1:15" ht="15" customHeight="1">
      <c r="A242" s="228" t="s">
        <v>438</v>
      </c>
      <c r="B242" s="229" t="s">
        <v>439</v>
      </c>
      <c r="C242" s="230">
        <v>0</v>
      </c>
      <c r="D242" s="235">
        <v>0</v>
      </c>
      <c r="E242" s="231">
        <f t="shared" si="34"/>
      </c>
      <c r="F242" s="232"/>
      <c r="G242" s="233">
        <v>0</v>
      </c>
      <c r="H242" s="234">
        <f t="shared" si="35"/>
        <v>0</v>
      </c>
      <c r="I242" s="239"/>
      <c r="J242" s="239"/>
      <c r="K242" s="239"/>
      <c r="L242" s="239"/>
      <c r="M242" s="239"/>
      <c r="N242" s="239"/>
      <c r="O242" s="210">
        <f t="shared" si="32"/>
        <v>0</v>
      </c>
    </row>
    <row r="243" spans="1:15" ht="15" customHeight="1">
      <c r="A243" s="228" t="s">
        <v>440</v>
      </c>
      <c r="B243" s="229" t="s">
        <v>441</v>
      </c>
      <c r="C243" s="230">
        <v>0</v>
      </c>
      <c r="D243" s="235">
        <v>0</v>
      </c>
      <c r="E243" s="231">
        <f t="shared" si="34"/>
      </c>
      <c r="F243" s="232"/>
      <c r="G243" s="233">
        <v>0</v>
      </c>
      <c r="H243" s="234">
        <f t="shared" si="35"/>
        <v>0</v>
      </c>
      <c r="I243" s="239"/>
      <c r="J243" s="239"/>
      <c r="K243" s="239"/>
      <c r="L243" s="239"/>
      <c r="M243" s="239"/>
      <c r="N243" s="239"/>
      <c r="O243" s="210">
        <f t="shared" si="32"/>
        <v>0</v>
      </c>
    </row>
    <row r="244" spans="1:15" ht="15" customHeight="1">
      <c r="A244" s="228" t="s">
        <v>442</v>
      </c>
      <c r="B244" s="229" t="s">
        <v>443</v>
      </c>
      <c r="C244" s="230">
        <v>0</v>
      </c>
      <c r="D244" s="235">
        <v>0</v>
      </c>
      <c r="E244" s="231">
        <f t="shared" si="34"/>
      </c>
      <c r="F244" s="232"/>
      <c r="G244" s="233">
        <v>0</v>
      </c>
      <c r="H244" s="234">
        <f t="shared" si="35"/>
        <v>0</v>
      </c>
      <c r="I244" s="239"/>
      <c r="J244" s="239"/>
      <c r="K244" s="239"/>
      <c r="L244" s="239"/>
      <c r="M244" s="239"/>
      <c r="N244" s="239"/>
      <c r="O244" s="210">
        <f t="shared" si="32"/>
        <v>0</v>
      </c>
    </row>
    <row r="245" spans="1:15" ht="15" customHeight="1">
      <c r="A245" s="228" t="s">
        <v>444</v>
      </c>
      <c r="B245" s="229" t="s">
        <v>445</v>
      </c>
      <c r="C245" s="230">
        <v>0</v>
      </c>
      <c r="D245" s="235">
        <v>0</v>
      </c>
      <c r="E245" s="231">
        <f t="shared" si="34"/>
      </c>
      <c r="F245" s="232"/>
      <c r="G245" s="233">
        <v>0</v>
      </c>
      <c r="H245" s="234">
        <f t="shared" si="35"/>
        <v>0</v>
      </c>
      <c r="I245" s="239"/>
      <c r="J245" s="239"/>
      <c r="K245" s="239"/>
      <c r="L245" s="239"/>
      <c r="M245" s="239"/>
      <c r="N245" s="239"/>
      <c r="O245" s="210">
        <f t="shared" si="32"/>
        <v>0</v>
      </c>
    </row>
    <row r="246" spans="1:15" ht="15" customHeight="1">
      <c r="A246" s="228" t="s">
        <v>446</v>
      </c>
      <c r="B246" s="229" t="s">
        <v>447</v>
      </c>
      <c r="C246" s="230">
        <v>1159</v>
      </c>
      <c r="D246" s="235">
        <v>0</v>
      </c>
      <c r="E246" s="231">
        <f t="shared" si="34"/>
        <v>0</v>
      </c>
      <c r="F246" s="232"/>
      <c r="G246" s="233">
        <v>0</v>
      </c>
      <c r="H246" s="234">
        <f t="shared" si="35"/>
        <v>0</v>
      </c>
      <c r="I246" s="239"/>
      <c r="J246" s="239"/>
      <c r="K246" s="239"/>
      <c r="L246" s="239"/>
      <c r="M246" s="239"/>
      <c r="N246" s="239"/>
      <c r="O246" s="210">
        <f t="shared" si="32"/>
        <v>0</v>
      </c>
    </row>
    <row r="247" spans="1:15" ht="15" customHeight="1">
      <c r="A247" s="228" t="s">
        <v>448</v>
      </c>
      <c r="B247" s="229" t="s">
        <v>449</v>
      </c>
      <c r="C247" s="230">
        <v>0</v>
      </c>
      <c r="D247" s="235">
        <v>0</v>
      </c>
      <c r="E247" s="231">
        <f t="shared" si="34"/>
      </c>
      <c r="F247" s="232"/>
      <c r="G247" s="233">
        <v>0</v>
      </c>
      <c r="H247" s="234">
        <f t="shared" si="35"/>
        <v>0</v>
      </c>
      <c r="I247" s="239"/>
      <c r="J247" s="239"/>
      <c r="K247" s="239"/>
      <c r="L247" s="239"/>
      <c r="M247" s="239"/>
      <c r="N247" s="239"/>
      <c r="O247" s="210">
        <f t="shared" si="32"/>
        <v>0</v>
      </c>
    </row>
    <row r="248" spans="1:15" ht="15" customHeight="1">
      <c r="A248" s="228" t="s">
        <v>450</v>
      </c>
      <c r="B248" s="229" t="s">
        <v>451</v>
      </c>
      <c r="C248" s="230">
        <v>0</v>
      </c>
      <c r="D248" s="235">
        <v>0</v>
      </c>
      <c r="E248" s="231">
        <f t="shared" si="34"/>
      </c>
      <c r="F248" s="232"/>
      <c r="G248" s="233">
        <v>0</v>
      </c>
      <c r="H248" s="234">
        <f t="shared" si="35"/>
        <v>0</v>
      </c>
      <c r="I248" s="239"/>
      <c r="J248" s="239"/>
      <c r="K248" s="239"/>
      <c r="L248" s="239"/>
      <c r="M248" s="239"/>
      <c r="N248" s="239"/>
      <c r="O248" s="210">
        <f t="shared" si="32"/>
        <v>0</v>
      </c>
    </row>
    <row r="249" spans="1:15" ht="15" customHeight="1">
      <c r="A249" s="228" t="s">
        <v>452</v>
      </c>
      <c r="B249" s="229" t="s">
        <v>453</v>
      </c>
      <c r="C249" s="230">
        <v>0</v>
      </c>
      <c r="D249" s="235">
        <v>0</v>
      </c>
      <c r="E249" s="231">
        <f t="shared" si="34"/>
      </c>
      <c r="F249" s="232"/>
      <c r="G249" s="233">
        <v>0</v>
      </c>
      <c r="H249" s="234">
        <f t="shared" si="35"/>
        <v>0</v>
      </c>
      <c r="I249" s="239"/>
      <c r="J249" s="239"/>
      <c r="K249" s="239"/>
      <c r="L249" s="239"/>
      <c r="M249" s="239"/>
      <c r="N249" s="239"/>
      <c r="O249" s="210">
        <f t="shared" si="32"/>
        <v>0</v>
      </c>
    </row>
    <row r="250" spans="1:15" ht="15" customHeight="1">
      <c r="A250" s="228" t="s">
        <v>454</v>
      </c>
      <c r="B250" s="229" t="s">
        <v>455</v>
      </c>
      <c r="C250" s="230">
        <v>0</v>
      </c>
      <c r="D250" s="235">
        <v>0</v>
      </c>
      <c r="E250" s="231">
        <f t="shared" si="34"/>
      </c>
      <c r="F250" s="232"/>
      <c r="G250" s="233">
        <v>0</v>
      </c>
      <c r="H250" s="234">
        <f t="shared" si="35"/>
        <v>0</v>
      </c>
      <c r="I250" s="239"/>
      <c r="J250" s="239"/>
      <c r="K250" s="239"/>
      <c r="L250" s="239"/>
      <c r="M250" s="239"/>
      <c r="N250" s="239"/>
      <c r="O250" s="210">
        <f t="shared" si="32"/>
        <v>0</v>
      </c>
    </row>
    <row r="251" spans="1:15" ht="15" customHeight="1">
      <c r="A251" s="228" t="s">
        <v>456</v>
      </c>
      <c r="B251" s="229" t="s">
        <v>457</v>
      </c>
      <c r="C251" s="230">
        <f>C252+C255+C266+C273+C281+C290+C304+C314+C324+C332+C338</f>
        <v>40641</v>
      </c>
      <c r="D251" s="230">
        <f>D252+D255+D266+D273+D281+D290+D304+D314+D324+D332+D338</f>
        <v>23178</v>
      </c>
      <c r="E251" s="231">
        <f t="shared" si="34"/>
        <v>57.03107699121577</v>
      </c>
      <c r="F251" s="232" t="s">
        <v>2456</v>
      </c>
      <c r="G251" s="233">
        <v>18730</v>
      </c>
      <c r="H251" s="234">
        <f t="shared" si="35"/>
        <v>24294</v>
      </c>
      <c r="I251" s="239">
        <f aca="true" t="shared" si="43" ref="I251:N251">I252+I255+I266+I273+I281+I290+I304+I314+I324+I332+I338</f>
        <v>18744</v>
      </c>
      <c r="J251" s="239">
        <f t="shared" si="43"/>
        <v>4150</v>
      </c>
      <c r="K251" s="239">
        <f t="shared" si="43"/>
        <v>1400</v>
      </c>
      <c r="L251" s="239">
        <f t="shared" si="43"/>
        <v>0</v>
      </c>
      <c r="M251" s="239">
        <f t="shared" si="43"/>
        <v>0</v>
      </c>
      <c r="N251" s="239">
        <f t="shared" si="43"/>
        <v>0</v>
      </c>
      <c r="O251" s="210">
        <f t="shared" si="32"/>
        <v>2.3178</v>
      </c>
    </row>
    <row r="252" spans="1:15" ht="15" customHeight="1">
      <c r="A252" s="228" t="s">
        <v>458</v>
      </c>
      <c r="B252" s="229" t="s">
        <v>459</v>
      </c>
      <c r="C252" s="230">
        <f>SUM(C253:C254)</f>
        <v>30</v>
      </c>
      <c r="D252" s="235">
        <v>0</v>
      </c>
      <c r="E252" s="231">
        <f t="shared" si="34"/>
        <v>0</v>
      </c>
      <c r="F252" s="232"/>
      <c r="G252" s="233">
        <v>0</v>
      </c>
      <c r="H252" s="234">
        <f t="shared" si="35"/>
        <v>0</v>
      </c>
      <c r="I252" s="239">
        <f aca="true" t="shared" si="44" ref="I252:N252">SUM(I253:I254)</f>
        <v>0</v>
      </c>
      <c r="J252" s="239">
        <f t="shared" si="44"/>
        <v>0</v>
      </c>
      <c r="K252" s="239">
        <f t="shared" si="44"/>
        <v>0</v>
      </c>
      <c r="L252" s="239">
        <f t="shared" si="44"/>
        <v>0</v>
      </c>
      <c r="M252" s="239">
        <f t="shared" si="44"/>
        <v>0</v>
      </c>
      <c r="N252" s="239">
        <f t="shared" si="44"/>
        <v>0</v>
      </c>
      <c r="O252" s="210">
        <f t="shared" si="32"/>
        <v>0</v>
      </c>
    </row>
    <row r="253" spans="1:15" ht="15" customHeight="1">
      <c r="A253" s="228" t="s">
        <v>460</v>
      </c>
      <c r="B253" s="229" t="s">
        <v>461</v>
      </c>
      <c r="C253" s="230">
        <v>0</v>
      </c>
      <c r="D253" s="235">
        <v>0</v>
      </c>
      <c r="E253" s="231">
        <f t="shared" si="34"/>
      </c>
      <c r="F253" s="232"/>
      <c r="G253" s="233">
        <v>0</v>
      </c>
      <c r="H253" s="234">
        <f t="shared" si="35"/>
        <v>0</v>
      </c>
      <c r="I253" s="239"/>
      <c r="J253" s="239"/>
      <c r="K253" s="239"/>
      <c r="L253" s="239"/>
      <c r="M253" s="239"/>
      <c r="N253" s="239"/>
      <c r="O253" s="210">
        <f t="shared" si="32"/>
        <v>0</v>
      </c>
    </row>
    <row r="254" spans="1:15" ht="15" customHeight="1">
      <c r="A254" s="228" t="s">
        <v>462</v>
      </c>
      <c r="B254" s="229" t="s">
        <v>463</v>
      </c>
      <c r="C254" s="230">
        <v>30</v>
      </c>
      <c r="D254" s="235">
        <v>0</v>
      </c>
      <c r="E254" s="231">
        <f t="shared" si="34"/>
        <v>0</v>
      </c>
      <c r="F254" s="232"/>
      <c r="G254" s="233">
        <v>0</v>
      </c>
      <c r="H254" s="234">
        <f t="shared" si="35"/>
        <v>0</v>
      </c>
      <c r="I254" s="239"/>
      <c r="J254" s="239"/>
      <c r="K254" s="239"/>
      <c r="L254" s="239"/>
      <c r="M254" s="239"/>
      <c r="N254" s="239"/>
      <c r="O254" s="210">
        <f aca="true" t="shared" si="45" ref="O254:O317">D254/10000</f>
        <v>0</v>
      </c>
    </row>
    <row r="255" spans="1:15" ht="15" customHeight="1">
      <c r="A255" s="228" t="s">
        <v>464</v>
      </c>
      <c r="B255" s="229" t="s">
        <v>465</v>
      </c>
      <c r="C255" s="230">
        <f>SUM(C256:C265)</f>
        <v>29927</v>
      </c>
      <c r="D255" s="230">
        <f>SUM(D256:D265)</f>
        <v>22292</v>
      </c>
      <c r="E255" s="231">
        <f t="shared" si="34"/>
        <v>74.4879206068099</v>
      </c>
      <c r="F255" s="232"/>
      <c r="G255" s="233">
        <v>17869</v>
      </c>
      <c r="H255" s="234">
        <f t="shared" si="35"/>
        <v>22292</v>
      </c>
      <c r="I255" s="239">
        <f aca="true" t="shared" si="46" ref="I255:N255">SUM(I256:I265)</f>
        <v>17868</v>
      </c>
      <c r="J255" s="239">
        <f t="shared" si="46"/>
        <v>4150</v>
      </c>
      <c r="K255" s="239">
        <f t="shared" si="46"/>
        <v>274</v>
      </c>
      <c r="L255" s="239">
        <f t="shared" si="46"/>
        <v>0</v>
      </c>
      <c r="M255" s="239">
        <f t="shared" si="46"/>
        <v>0</v>
      </c>
      <c r="N255" s="239">
        <f t="shared" si="46"/>
        <v>0</v>
      </c>
      <c r="O255" s="210">
        <f t="shared" si="45"/>
        <v>2.2292</v>
      </c>
    </row>
    <row r="256" spans="1:15" ht="15" customHeight="1">
      <c r="A256" s="228" t="s">
        <v>466</v>
      </c>
      <c r="B256" s="229" t="s">
        <v>71</v>
      </c>
      <c r="C256" s="230">
        <v>14992</v>
      </c>
      <c r="D256" s="235">
        <v>12156</v>
      </c>
      <c r="E256" s="231">
        <f t="shared" si="34"/>
        <v>81.08324439701174</v>
      </c>
      <c r="F256" s="232"/>
      <c r="G256" s="233">
        <v>12156</v>
      </c>
      <c r="H256" s="234">
        <f t="shared" si="35"/>
        <v>12156</v>
      </c>
      <c r="I256" s="239">
        <v>12156</v>
      </c>
      <c r="J256" s="239"/>
      <c r="K256" s="239"/>
      <c r="L256" s="239"/>
      <c r="M256" s="239"/>
      <c r="N256" s="239"/>
      <c r="O256" s="210">
        <f t="shared" si="45"/>
        <v>1.2156</v>
      </c>
    </row>
    <row r="257" spans="1:15" ht="15" customHeight="1">
      <c r="A257" s="228" t="s">
        <v>467</v>
      </c>
      <c r="B257" s="229" t="s">
        <v>73</v>
      </c>
      <c r="C257" s="230">
        <v>6055</v>
      </c>
      <c r="D257" s="235">
        <v>433</v>
      </c>
      <c r="E257" s="231">
        <f t="shared" si="34"/>
        <v>7.151114781172585</v>
      </c>
      <c r="F257" s="232"/>
      <c r="G257" s="233">
        <v>423</v>
      </c>
      <c r="H257" s="234">
        <f t="shared" si="35"/>
        <v>433</v>
      </c>
      <c r="I257" s="239">
        <v>423</v>
      </c>
      <c r="J257" s="239"/>
      <c r="K257" s="239">
        <v>10</v>
      </c>
      <c r="L257" s="239"/>
      <c r="M257" s="239"/>
      <c r="N257" s="239"/>
      <c r="O257" s="210">
        <f t="shared" si="45"/>
        <v>0.0433</v>
      </c>
    </row>
    <row r="258" spans="1:15" ht="15" customHeight="1">
      <c r="A258" s="228" t="s">
        <v>468</v>
      </c>
      <c r="B258" s="229" t="s">
        <v>75</v>
      </c>
      <c r="C258" s="230">
        <v>0</v>
      </c>
      <c r="D258" s="235">
        <v>0</v>
      </c>
      <c r="E258" s="231">
        <f t="shared" si="34"/>
      </c>
      <c r="F258" s="232"/>
      <c r="G258" s="233">
        <v>0</v>
      </c>
      <c r="H258" s="234">
        <f t="shared" si="35"/>
        <v>0</v>
      </c>
      <c r="I258" s="239">
        <v>0</v>
      </c>
      <c r="J258" s="239"/>
      <c r="K258" s="239"/>
      <c r="L258" s="239"/>
      <c r="M258" s="239"/>
      <c r="N258" s="239"/>
      <c r="O258" s="210">
        <f t="shared" si="45"/>
        <v>0</v>
      </c>
    </row>
    <row r="259" spans="1:15" ht="15" customHeight="1">
      <c r="A259" s="228" t="s">
        <v>469</v>
      </c>
      <c r="B259" s="229" t="s">
        <v>172</v>
      </c>
      <c r="C259" s="230">
        <v>1340</v>
      </c>
      <c r="D259" s="235">
        <v>0</v>
      </c>
      <c r="E259" s="231">
        <f t="shared" si="34"/>
        <v>0</v>
      </c>
      <c r="F259" s="232"/>
      <c r="G259" s="233">
        <v>0</v>
      </c>
      <c r="H259" s="234">
        <f t="shared" si="35"/>
        <v>0</v>
      </c>
      <c r="I259" s="239">
        <v>0</v>
      </c>
      <c r="J259" s="239"/>
      <c r="K259" s="239"/>
      <c r="L259" s="239"/>
      <c r="M259" s="239"/>
      <c r="N259" s="239"/>
      <c r="O259" s="210">
        <f t="shared" si="45"/>
        <v>0</v>
      </c>
    </row>
    <row r="260" spans="1:15" ht="15" customHeight="1">
      <c r="A260" s="228" t="s">
        <v>470</v>
      </c>
      <c r="B260" s="229" t="s">
        <v>471</v>
      </c>
      <c r="C260" s="230">
        <v>2982</v>
      </c>
      <c r="D260" s="235">
        <v>4150</v>
      </c>
      <c r="E260" s="231">
        <f t="shared" si="34"/>
        <v>139.1683433936955</v>
      </c>
      <c r="F260" s="232"/>
      <c r="G260" s="233">
        <v>0</v>
      </c>
      <c r="H260" s="234">
        <f t="shared" si="35"/>
        <v>4150</v>
      </c>
      <c r="I260" s="239">
        <v>0</v>
      </c>
      <c r="J260" s="239">
        <v>4150</v>
      </c>
      <c r="K260" s="239"/>
      <c r="L260" s="239"/>
      <c r="M260" s="239"/>
      <c r="N260" s="239"/>
      <c r="O260" s="210">
        <f t="shared" si="45"/>
        <v>0.415</v>
      </c>
    </row>
    <row r="261" spans="1:15" ht="15" customHeight="1">
      <c r="A261" s="228" t="s">
        <v>472</v>
      </c>
      <c r="B261" s="229" t="s">
        <v>473</v>
      </c>
      <c r="C261" s="230">
        <v>0</v>
      </c>
      <c r="D261" s="235">
        <v>0</v>
      </c>
      <c r="E261" s="231">
        <f t="shared" si="34"/>
      </c>
      <c r="F261" s="232"/>
      <c r="G261" s="233">
        <v>0</v>
      </c>
      <c r="H261" s="234">
        <f t="shared" si="35"/>
        <v>0</v>
      </c>
      <c r="I261" s="239">
        <v>0</v>
      </c>
      <c r="J261" s="239"/>
      <c r="K261" s="239"/>
      <c r="L261" s="239"/>
      <c r="M261" s="239"/>
      <c r="N261" s="239"/>
      <c r="O261" s="210">
        <f t="shared" si="45"/>
        <v>0</v>
      </c>
    </row>
    <row r="262" spans="1:15" ht="15" customHeight="1">
      <c r="A262" s="228" t="s">
        <v>474</v>
      </c>
      <c r="B262" s="229" t="s">
        <v>475</v>
      </c>
      <c r="C262" s="230">
        <v>30</v>
      </c>
      <c r="D262" s="235">
        <v>10</v>
      </c>
      <c r="E262" s="231">
        <f t="shared" si="34"/>
        <v>33.33333333333333</v>
      </c>
      <c r="F262" s="232"/>
      <c r="G262" s="233">
        <v>10</v>
      </c>
      <c r="H262" s="234">
        <f t="shared" si="35"/>
        <v>10</v>
      </c>
      <c r="I262" s="239">
        <v>10</v>
      </c>
      <c r="J262" s="239"/>
      <c r="K262" s="239"/>
      <c r="L262" s="239"/>
      <c r="M262" s="239"/>
      <c r="N262" s="239"/>
      <c r="O262" s="210">
        <f t="shared" si="45"/>
        <v>0.001</v>
      </c>
    </row>
    <row r="263" spans="1:15" ht="15" customHeight="1">
      <c r="A263" s="228" t="s">
        <v>476</v>
      </c>
      <c r="B263" s="229" t="s">
        <v>477</v>
      </c>
      <c r="C263" s="230">
        <v>0</v>
      </c>
      <c r="D263" s="235">
        <v>0</v>
      </c>
      <c r="E263" s="231">
        <f aca="true" t="shared" si="47" ref="E263:E326">_xlfn.IFERROR(D263/C263*100,"")</f>
      </c>
      <c r="F263" s="232"/>
      <c r="G263" s="233">
        <v>0</v>
      </c>
      <c r="H263" s="234">
        <f t="shared" si="35"/>
        <v>0</v>
      </c>
      <c r="I263" s="239">
        <v>0</v>
      </c>
      <c r="J263" s="239"/>
      <c r="K263" s="239"/>
      <c r="L263" s="239"/>
      <c r="M263" s="239"/>
      <c r="N263" s="239"/>
      <c r="O263" s="210">
        <f t="shared" si="45"/>
        <v>0</v>
      </c>
    </row>
    <row r="264" spans="1:15" ht="15" customHeight="1">
      <c r="A264" s="228" t="s">
        <v>478</v>
      </c>
      <c r="B264" s="229" t="s">
        <v>89</v>
      </c>
      <c r="C264" s="230">
        <v>430</v>
      </c>
      <c r="D264" s="235">
        <v>450</v>
      </c>
      <c r="E264" s="231">
        <f t="shared" si="47"/>
        <v>104.65116279069768</v>
      </c>
      <c r="F264" s="232"/>
      <c r="G264" s="233">
        <v>450</v>
      </c>
      <c r="H264" s="234">
        <f aca="true" t="shared" si="48" ref="H264:H327">SUM(I264:N264)</f>
        <v>450</v>
      </c>
      <c r="I264" s="239">
        <v>450</v>
      </c>
      <c r="J264" s="239"/>
      <c r="K264" s="239"/>
      <c r="L264" s="239"/>
      <c r="M264" s="239"/>
      <c r="N264" s="239"/>
      <c r="O264" s="210">
        <f t="shared" si="45"/>
        <v>0.045</v>
      </c>
    </row>
    <row r="265" spans="1:15" ht="15" customHeight="1">
      <c r="A265" s="228" t="s">
        <v>479</v>
      </c>
      <c r="B265" s="229" t="s">
        <v>480</v>
      </c>
      <c r="C265" s="230">
        <v>4098</v>
      </c>
      <c r="D265" s="235">
        <v>5093</v>
      </c>
      <c r="E265" s="231">
        <f t="shared" si="47"/>
        <v>124.28013665202538</v>
      </c>
      <c r="F265" s="232"/>
      <c r="G265" s="233">
        <v>4829</v>
      </c>
      <c r="H265" s="234">
        <f t="shared" si="48"/>
        <v>5093</v>
      </c>
      <c r="I265" s="239">
        <v>4829</v>
      </c>
      <c r="J265" s="239"/>
      <c r="K265" s="239">
        <v>264</v>
      </c>
      <c r="L265" s="239"/>
      <c r="M265" s="239"/>
      <c r="N265" s="239"/>
      <c r="O265" s="210">
        <f t="shared" si="45"/>
        <v>0.5093</v>
      </c>
    </row>
    <row r="266" spans="1:15" ht="15" customHeight="1">
      <c r="A266" s="228" t="s">
        <v>481</v>
      </c>
      <c r="B266" s="229" t="s">
        <v>482</v>
      </c>
      <c r="C266" s="230">
        <f>SUM(C267:C272)</f>
        <v>55</v>
      </c>
      <c r="D266" s="230">
        <f>SUM(D267:D272)</f>
        <v>55</v>
      </c>
      <c r="E266" s="231">
        <f t="shared" si="47"/>
        <v>100</v>
      </c>
      <c r="F266" s="232"/>
      <c r="G266" s="233">
        <v>40</v>
      </c>
      <c r="H266" s="234">
        <f t="shared" si="48"/>
        <v>55</v>
      </c>
      <c r="I266" s="239">
        <f aca="true" t="shared" si="49" ref="I266:N266">SUM(I267:I272)</f>
        <v>55</v>
      </c>
      <c r="J266" s="239">
        <f t="shared" si="49"/>
        <v>0</v>
      </c>
      <c r="K266" s="239">
        <f t="shared" si="49"/>
        <v>0</v>
      </c>
      <c r="L266" s="239">
        <f t="shared" si="49"/>
        <v>0</v>
      </c>
      <c r="M266" s="239">
        <f t="shared" si="49"/>
        <v>0</v>
      </c>
      <c r="N266" s="239">
        <f t="shared" si="49"/>
        <v>0</v>
      </c>
      <c r="O266" s="210">
        <f t="shared" si="45"/>
        <v>0.0055</v>
      </c>
    </row>
    <row r="267" spans="1:15" ht="15" customHeight="1">
      <c r="A267" s="228" t="s">
        <v>483</v>
      </c>
      <c r="B267" s="229" t="s">
        <v>71</v>
      </c>
      <c r="C267" s="230">
        <v>0</v>
      </c>
      <c r="D267" s="235">
        <v>0</v>
      </c>
      <c r="E267" s="231">
        <f t="shared" si="47"/>
      </c>
      <c r="F267" s="232"/>
      <c r="G267" s="233">
        <v>40</v>
      </c>
      <c r="H267" s="234">
        <f t="shared" si="48"/>
        <v>0</v>
      </c>
      <c r="I267" s="243"/>
      <c r="J267" s="239"/>
      <c r="K267" s="239"/>
      <c r="L267" s="239"/>
      <c r="M267" s="239"/>
      <c r="N267" s="239"/>
      <c r="O267" s="210">
        <f t="shared" si="45"/>
        <v>0</v>
      </c>
    </row>
    <row r="268" spans="1:15" ht="15" customHeight="1">
      <c r="A268" s="228" t="s">
        <v>484</v>
      </c>
      <c r="B268" s="229" t="s">
        <v>73</v>
      </c>
      <c r="C268" s="230">
        <v>0</v>
      </c>
      <c r="D268" s="235">
        <v>0</v>
      </c>
      <c r="E268" s="231">
        <f t="shared" si="47"/>
      </c>
      <c r="F268" s="232"/>
      <c r="G268" s="233">
        <v>0</v>
      </c>
      <c r="H268" s="234">
        <f t="shared" si="48"/>
        <v>0</v>
      </c>
      <c r="I268" s="239"/>
      <c r="J268" s="239"/>
      <c r="K268" s="239"/>
      <c r="L268" s="239"/>
      <c r="M268" s="239"/>
      <c r="N268" s="239"/>
      <c r="O268" s="210">
        <f t="shared" si="45"/>
        <v>0</v>
      </c>
    </row>
    <row r="269" spans="1:15" ht="15" customHeight="1">
      <c r="A269" s="228" t="s">
        <v>485</v>
      </c>
      <c r="B269" s="229" t="s">
        <v>75</v>
      </c>
      <c r="C269" s="230">
        <v>0</v>
      </c>
      <c r="D269" s="235">
        <v>0</v>
      </c>
      <c r="E269" s="231">
        <f t="shared" si="47"/>
      </c>
      <c r="F269" s="232"/>
      <c r="G269" s="233">
        <v>0</v>
      </c>
      <c r="H269" s="234">
        <f t="shared" si="48"/>
        <v>0</v>
      </c>
      <c r="I269" s="239"/>
      <c r="J269" s="239"/>
      <c r="K269" s="239"/>
      <c r="L269" s="239"/>
      <c r="M269" s="239"/>
      <c r="N269" s="239"/>
      <c r="O269" s="210">
        <f t="shared" si="45"/>
        <v>0</v>
      </c>
    </row>
    <row r="270" spans="1:15" ht="15" customHeight="1">
      <c r="A270" s="228" t="s">
        <v>486</v>
      </c>
      <c r="B270" s="229" t="s">
        <v>487</v>
      </c>
      <c r="C270" s="230">
        <v>0</v>
      </c>
      <c r="D270" s="235">
        <v>0</v>
      </c>
      <c r="E270" s="231">
        <f t="shared" si="47"/>
      </c>
      <c r="F270" s="232"/>
      <c r="G270" s="233">
        <v>0</v>
      </c>
      <c r="H270" s="234">
        <f t="shared" si="48"/>
        <v>0</v>
      </c>
      <c r="I270" s="239"/>
      <c r="J270" s="239"/>
      <c r="K270" s="239"/>
      <c r="L270" s="239"/>
      <c r="M270" s="239"/>
      <c r="N270" s="239"/>
      <c r="O270" s="210">
        <f t="shared" si="45"/>
        <v>0</v>
      </c>
    </row>
    <row r="271" spans="1:15" ht="15" customHeight="1">
      <c r="A271" s="228" t="s">
        <v>488</v>
      </c>
      <c r="B271" s="229" t="s">
        <v>89</v>
      </c>
      <c r="C271" s="230">
        <v>0</v>
      </c>
      <c r="D271" s="235">
        <v>0</v>
      </c>
      <c r="E271" s="231">
        <f t="shared" si="47"/>
      </c>
      <c r="F271" s="232"/>
      <c r="G271" s="233">
        <v>0</v>
      </c>
      <c r="H271" s="234">
        <f t="shared" si="48"/>
        <v>0</v>
      </c>
      <c r="I271" s="239"/>
      <c r="J271" s="239"/>
      <c r="K271" s="239"/>
      <c r="L271" s="239"/>
      <c r="M271" s="239"/>
      <c r="N271" s="239"/>
      <c r="O271" s="210">
        <f t="shared" si="45"/>
        <v>0</v>
      </c>
    </row>
    <row r="272" spans="1:15" ht="15" customHeight="1">
      <c r="A272" s="228" t="s">
        <v>489</v>
      </c>
      <c r="B272" s="229" t="s">
        <v>490</v>
      </c>
      <c r="C272" s="230">
        <v>55</v>
      </c>
      <c r="D272" s="235">
        <v>55</v>
      </c>
      <c r="E272" s="231">
        <f t="shared" si="47"/>
        <v>100</v>
      </c>
      <c r="F272" s="232"/>
      <c r="G272" s="233">
        <v>0</v>
      </c>
      <c r="H272" s="234">
        <f t="shared" si="48"/>
        <v>55</v>
      </c>
      <c r="I272" s="239">
        <v>55</v>
      </c>
      <c r="J272" s="239"/>
      <c r="K272" s="239"/>
      <c r="L272" s="239"/>
      <c r="M272" s="239"/>
      <c r="N272" s="239"/>
      <c r="O272" s="210">
        <f t="shared" si="45"/>
        <v>0.0055</v>
      </c>
    </row>
    <row r="273" spans="1:15" ht="15" customHeight="1">
      <c r="A273" s="228" t="s">
        <v>491</v>
      </c>
      <c r="B273" s="229" t="s">
        <v>492</v>
      </c>
      <c r="C273" s="230">
        <f>SUM(C274:C280)</f>
        <v>398</v>
      </c>
      <c r="D273" s="230">
        <f>SUM(D274:D280)</f>
        <v>0</v>
      </c>
      <c r="E273" s="231">
        <f t="shared" si="47"/>
        <v>0</v>
      </c>
      <c r="F273" s="232"/>
      <c r="G273" s="233">
        <v>0</v>
      </c>
      <c r="H273" s="234">
        <f t="shared" si="48"/>
        <v>0</v>
      </c>
      <c r="I273" s="239">
        <f aca="true" t="shared" si="50" ref="I273:N273">SUM(I274:I280)</f>
        <v>0</v>
      </c>
      <c r="J273" s="239">
        <f t="shared" si="50"/>
        <v>0</v>
      </c>
      <c r="K273" s="239">
        <f t="shared" si="50"/>
        <v>0</v>
      </c>
      <c r="L273" s="239">
        <f t="shared" si="50"/>
        <v>0</v>
      </c>
      <c r="M273" s="239">
        <f t="shared" si="50"/>
        <v>0</v>
      </c>
      <c r="N273" s="239">
        <f t="shared" si="50"/>
        <v>0</v>
      </c>
      <c r="O273" s="210">
        <f t="shared" si="45"/>
        <v>0</v>
      </c>
    </row>
    <row r="274" spans="1:15" ht="15" customHeight="1">
      <c r="A274" s="228" t="s">
        <v>493</v>
      </c>
      <c r="B274" s="229" t="s">
        <v>71</v>
      </c>
      <c r="C274" s="230">
        <v>98</v>
      </c>
      <c r="D274" s="235">
        <v>0</v>
      </c>
      <c r="E274" s="231">
        <f t="shared" si="47"/>
        <v>0</v>
      </c>
      <c r="F274" s="232"/>
      <c r="G274" s="233">
        <v>0</v>
      </c>
      <c r="H274" s="234">
        <f t="shared" si="48"/>
        <v>0</v>
      </c>
      <c r="I274" s="239"/>
      <c r="J274" s="239"/>
      <c r="K274" s="239"/>
      <c r="L274" s="239"/>
      <c r="M274" s="239"/>
      <c r="N274" s="239"/>
      <c r="O274" s="210">
        <f t="shared" si="45"/>
        <v>0</v>
      </c>
    </row>
    <row r="275" spans="1:15" ht="15" customHeight="1">
      <c r="A275" s="228" t="s">
        <v>494</v>
      </c>
      <c r="B275" s="229" t="s">
        <v>73</v>
      </c>
      <c r="C275" s="230">
        <v>300</v>
      </c>
      <c r="D275" s="235">
        <v>0</v>
      </c>
      <c r="E275" s="231">
        <f t="shared" si="47"/>
        <v>0</v>
      </c>
      <c r="F275" s="232"/>
      <c r="G275" s="233">
        <v>0</v>
      </c>
      <c r="H275" s="234">
        <f t="shared" si="48"/>
        <v>0</v>
      </c>
      <c r="I275" s="239"/>
      <c r="J275" s="239"/>
      <c r="K275" s="239"/>
      <c r="L275" s="239"/>
      <c r="M275" s="239"/>
      <c r="N275" s="239"/>
      <c r="O275" s="210">
        <f t="shared" si="45"/>
        <v>0</v>
      </c>
    </row>
    <row r="276" spans="1:15" ht="15" customHeight="1">
      <c r="A276" s="228" t="s">
        <v>495</v>
      </c>
      <c r="B276" s="229" t="s">
        <v>75</v>
      </c>
      <c r="C276" s="230">
        <v>0</v>
      </c>
      <c r="D276" s="235">
        <v>0</v>
      </c>
      <c r="E276" s="231">
        <f t="shared" si="47"/>
      </c>
      <c r="F276" s="232"/>
      <c r="G276" s="233">
        <v>0</v>
      </c>
      <c r="H276" s="234">
        <f t="shared" si="48"/>
        <v>0</v>
      </c>
      <c r="I276" s="239"/>
      <c r="J276" s="239"/>
      <c r="K276" s="239"/>
      <c r="L276" s="239"/>
      <c r="M276" s="239"/>
      <c r="N276" s="239"/>
      <c r="O276" s="210">
        <f t="shared" si="45"/>
        <v>0</v>
      </c>
    </row>
    <row r="277" spans="1:15" ht="15" customHeight="1">
      <c r="A277" s="228" t="s">
        <v>496</v>
      </c>
      <c r="B277" s="229" t="s">
        <v>497</v>
      </c>
      <c r="C277" s="230">
        <v>0</v>
      </c>
      <c r="D277" s="235">
        <v>0</v>
      </c>
      <c r="E277" s="231">
        <f t="shared" si="47"/>
      </c>
      <c r="F277" s="232"/>
      <c r="G277" s="233">
        <v>0</v>
      </c>
      <c r="H277" s="234">
        <f t="shared" si="48"/>
        <v>0</v>
      </c>
      <c r="I277" s="239"/>
      <c r="J277" s="239"/>
      <c r="K277" s="239"/>
      <c r="L277" s="239"/>
      <c r="M277" s="239"/>
      <c r="N277" s="239"/>
      <c r="O277" s="210">
        <f t="shared" si="45"/>
        <v>0</v>
      </c>
    </row>
    <row r="278" spans="1:15" ht="15" customHeight="1">
      <c r="A278" s="228" t="s">
        <v>498</v>
      </c>
      <c r="B278" s="229" t="s">
        <v>499</v>
      </c>
      <c r="C278" s="230">
        <v>0</v>
      </c>
      <c r="D278" s="235">
        <v>0</v>
      </c>
      <c r="E278" s="231">
        <f t="shared" si="47"/>
      </c>
      <c r="F278" s="232"/>
      <c r="G278" s="233">
        <v>0</v>
      </c>
      <c r="H278" s="234">
        <f t="shared" si="48"/>
        <v>0</v>
      </c>
      <c r="I278" s="239"/>
      <c r="J278" s="239"/>
      <c r="K278" s="239"/>
      <c r="L278" s="239"/>
      <c r="M278" s="239"/>
      <c r="N278" s="239"/>
      <c r="O278" s="210">
        <f t="shared" si="45"/>
        <v>0</v>
      </c>
    </row>
    <row r="279" spans="1:15" ht="15" customHeight="1">
      <c r="A279" s="228" t="s">
        <v>500</v>
      </c>
      <c r="B279" s="229" t="s">
        <v>89</v>
      </c>
      <c r="C279" s="230">
        <v>0</v>
      </c>
      <c r="D279" s="235">
        <v>0</v>
      </c>
      <c r="E279" s="231">
        <f t="shared" si="47"/>
      </c>
      <c r="F279" s="232"/>
      <c r="G279" s="233">
        <v>0</v>
      </c>
      <c r="H279" s="234">
        <f t="shared" si="48"/>
        <v>0</v>
      </c>
      <c r="I279" s="239"/>
      <c r="J279" s="239"/>
      <c r="K279" s="239"/>
      <c r="L279" s="239"/>
      <c r="M279" s="239"/>
      <c r="N279" s="239"/>
      <c r="O279" s="210">
        <f t="shared" si="45"/>
        <v>0</v>
      </c>
    </row>
    <row r="280" spans="1:15" ht="15" customHeight="1">
      <c r="A280" s="228" t="s">
        <v>501</v>
      </c>
      <c r="B280" s="229" t="s">
        <v>502</v>
      </c>
      <c r="C280" s="230">
        <v>0</v>
      </c>
      <c r="D280" s="235">
        <v>0</v>
      </c>
      <c r="E280" s="231">
        <f t="shared" si="47"/>
      </c>
      <c r="F280" s="232"/>
      <c r="G280" s="233">
        <v>0</v>
      </c>
      <c r="H280" s="234">
        <f t="shared" si="48"/>
        <v>0</v>
      </c>
      <c r="I280" s="239"/>
      <c r="J280" s="239"/>
      <c r="K280" s="239"/>
      <c r="L280" s="239"/>
      <c r="M280" s="239"/>
      <c r="N280" s="239"/>
      <c r="O280" s="210">
        <f t="shared" si="45"/>
        <v>0</v>
      </c>
    </row>
    <row r="281" spans="1:15" ht="15" customHeight="1">
      <c r="A281" s="228" t="s">
        <v>503</v>
      </c>
      <c r="B281" s="229" t="s">
        <v>504</v>
      </c>
      <c r="C281" s="230">
        <f>SUM(C282:C289)</f>
        <v>103</v>
      </c>
      <c r="D281" s="230">
        <f>SUM(D282:D289)</f>
        <v>0</v>
      </c>
      <c r="E281" s="231">
        <f t="shared" si="47"/>
        <v>0</v>
      </c>
      <c r="F281" s="232"/>
      <c r="G281" s="233">
        <v>0</v>
      </c>
      <c r="H281" s="234">
        <f t="shared" si="48"/>
        <v>0</v>
      </c>
      <c r="I281" s="239">
        <f aca="true" t="shared" si="51" ref="I281:N281">SUM(I282:I289)</f>
        <v>0</v>
      </c>
      <c r="J281" s="239">
        <f t="shared" si="51"/>
        <v>0</v>
      </c>
      <c r="K281" s="239">
        <f t="shared" si="51"/>
        <v>0</v>
      </c>
      <c r="L281" s="239">
        <f t="shared" si="51"/>
        <v>0</v>
      </c>
      <c r="M281" s="239">
        <f t="shared" si="51"/>
        <v>0</v>
      </c>
      <c r="N281" s="239">
        <f t="shared" si="51"/>
        <v>0</v>
      </c>
      <c r="O281" s="210">
        <f t="shared" si="45"/>
        <v>0</v>
      </c>
    </row>
    <row r="282" spans="1:15" ht="15" customHeight="1">
      <c r="A282" s="228" t="s">
        <v>505</v>
      </c>
      <c r="B282" s="229" t="s">
        <v>71</v>
      </c>
      <c r="C282" s="230">
        <v>103</v>
      </c>
      <c r="D282" s="235">
        <v>0</v>
      </c>
      <c r="E282" s="231">
        <f t="shared" si="47"/>
        <v>0</v>
      </c>
      <c r="F282" s="232"/>
      <c r="G282" s="233">
        <v>0</v>
      </c>
      <c r="H282" s="234">
        <f t="shared" si="48"/>
        <v>0</v>
      </c>
      <c r="I282" s="239"/>
      <c r="J282" s="239"/>
      <c r="K282" s="239"/>
      <c r="L282" s="239"/>
      <c r="M282" s="239"/>
      <c r="N282" s="239"/>
      <c r="O282" s="210">
        <f t="shared" si="45"/>
        <v>0</v>
      </c>
    </row>
    <row r="283" spans="1:15" ht="15" customHeight="1">
      <c r="A283" s="228" t="s">
        <v>506</v>
      </c>
      <c r="B283" s="229" t="s">
        <v>73</v>
      </c>
      <c r="C283" s="230">
        <v>0</v>
      </c>
      <c r="D283" s="235">
        <v>0</v>
      </c>
      <c r="E283" s="231">
        <f t="shared" si="47"/>
      </c>
      <c r="F283" s="232"/>
      <c r="G283" s="233">
        <v>0</v>
      </c>
      <c r="H283" s="234">
        <f t="shared" si="48"/>
        <v>0</v>
      </c>
      <c r="I283" s="239"/>
      <c r="J283" s="239"/>
      <c r="K283" s="239"/>
      <c r="L283" s="239"/>
      <c r="M283" s="239"/>
      <c r="N283" s="239"/>
      <c r="O283" s="210">
        <f t="shared" si="45"/>
        <v>0</v>
      </c>
    </row>
    <row r="284" spans="1:15" ht="15" customHeight="1">
      <c r="A284" s="228" t="s">
        <v>507</v>
      </c>
      <c r="B284" s="229" t="s">
        <v>75</v>
      </c>
      <c r="C284" s="230">
        <v>0</v>
      </c>
      <c r="D284" s="235">
        <v>0</v>
      </c>
      <c r="E284" s="231">
        <f t="shared" si="47"/>
      </c>
      <c r="F284" s="232"/>
      <c r="G284" s="233">
        <v>0</v>
      </c>
      <c r="H284" s="234">
        <f t="shared" si="48"/>
        <v>0</v>
      </c>
      <c r="I284" s="239"/>
      <c r="J284" s="239"/>
      <c r="K284" s="239"/>
      <c r="L284" s="239"/>
      <c r="M284" s="239"/>
      <c r="N284" s="239"/>
      <c r="O284" s="210">
        <f t="shared" si="45"/>
        <v>0</v>
      </c>
    </row>
    <row r="285" spans="1:15" ht="15" customHeight="1">
      <c r="A285" s="228" t="s">
        <v>508</v>
      </c>
      <c r="B285" s="229" t="s">
        <v>509</v>
      </c>
      <c r="C285" s="230">
        <v>0</v>
      </c>
      <c r="D285" s="235">
        <v>0</v>
      </c>
      <c r="E285" s="231">
        <f t="shared" si="47"/>
      </c>
      <c r="F285" s="232"/>
      <c r="G285" s="233">
        <v>0</v>
      </c>
      <c r="H285" s="234">
        <f t="shared" si="48"/>
        <v>0</v>
      </c>
      <c r="I285" s="239"/>
      <c r="J285" s="239"/>
      <c r="K285" s="239"/>
      <c r="L285" s="239"/>
      <c r="M285" s="239"/>
      <c r="N285" s="239"/>
      <c r="O285" s="210">
        <f t="shared" si="45"/>
        <v>0</v>
      </c>
    </row>
    <row r="286" spans="1:15" ht="15" customHeight="1">
      <c r="A286" s="228" t="s">
        <v>510</v>
      </c>
      <c r="B286" s="229" t="s">
        <v>511</v>
      </c>
      <c r="C286" s="230">
        <v>0</v>
      </c>
      <c r="D286" s="235">
        <v>0</v>
      </c>
      <c r="E286" s="231">
        <f t="shared" si="47"/>
      </c>
      <c r="F286" s="232"/>
      <c r="G286" s="233">
        <v>0</v>
      </c>
      <c r="H286" s="234">
        <f t="shared" si="48"/>
        <v>0</v>
      </c>
      <c r="I286" s="239"/>
      <c r="J286" s="239"/>
      <c r="K286" s="239"/>
      <c r="L286" s="239"/>
      <c r="M286" s="239"/>
      <c r="N286" s="239"/>
      <c r="O286" s="210">
        <f t="shared" si="45"/>
        <v>0</v>
      </c>
    </row>
    <row r="287" spans="1:15" ht="15" customHeight="1">
      <c r="A287" s="228" t="s">
        <v>512</v>
      </c>
      <c r="B287" s="229" t="s">
        <v>513</v>
      </c>
      <c r="C287" s="230">
        <v>0</v>
      </c>
      <c r="D287" s="235">
        <v>0</v>
      </c>
      <c r="E287" s="231">
        <f t="shared" si="47"/>
      </c>
      <c r="F287" s="232"/>
      <c r="G287" s="233">
        <v>0</v>
      </c>
      <c r="H287" s="234">
        <f t="shared" si="48"/>
        <v>0</v>
      </c>
      <c r="I287" s="239"/>
      <c r="J287" s="239"/>
      <c r="K287" s="239"/>
      <c r="L287" s="239"/>
      <c r="M287" s="239"/>
      <c r="N287" s="239"/>
      <c r="O287" s="210">
        <f t="shared" si="45"/>
        <v>0</v>
      </c>
    </row>
    <row r="288" spans="1:15" ht="15" customHeight="1">
      <c r="A288" s="228" t="s">
        <v>514</v>
      </c>
      <c r="B288" s="229" t="s">
        <v>89</v>
      </c>
      <c r="C288" s="230">
        <v>0</v>
      </c>
      <c r="D288" s="235">
        <v>0</v>
      </c>
      <c r="E288" s="231">
        <f t="shared" si="47"/>
      </c>
      <c r="F288" s="232"/>
      <c r="G288" s="233">
        <v>0</v>
      </c>
      <c r="H288" s="234">
        <f t="shared" si="48"/>
        <v>0</v>
      </c>
      <c r="I288" s="239"/>
      <c r="J288" s="239"/>
      <c r="K288" s="239"/>
      <c r="L288" s="239"/>
      <c r="M288" s="239"/>
      <c r="N288" s="239"/>
      <c r="O288" s="210">
        <f t="shared" si="45"/>
        <v>0</v>
      </c>
    </row>
    <row r="289" spans="1:15" ht="15" customHeight="1">
      <c r="A289" s="228" t="s">
        <v>515</v>
      </c>
      <c r="B289" s="229" t="s">
        <v>516</v>
      </c>
      <c r="C289" s="230">
        <v>0</v>
      </c>
      <c r="D289" s="235">
        <v>0</v>
      </c>
      <c r="E289" s="231">
        <f t="shared" si="47"/>
      </c>
      <c r="F289" s="232"/>
      <c r="G289" s="233">
        <v>0</v>
      </c>
      <c r="H289" s="234">
        <f t="shared" si="48"/>
        <v>0</v>
      </c>
      <c r="I289" s="239"/>
      <c r="J289" s="239"/>
      <c r="K289" s="239"/>
      <c r="L289" s="239"/>
      <c r="M289" s="239"/>
      <c r="N289" s="239"/>
      <c r="O289" s="210">
        <f t="shared" si="45"/>
        <v>0</v>
      </c>
    </row>
    <row r="290" spans="1:15" ht="15" customHeight="1">
      <c r="A290" s="228" t="s">
        <v>517</v>
      </c>
      <c r="B290" s="229" t="s">
        <v>518</v>
      </c>
      <c r="C290" s="230">
        <f>SUM(C291:C303)</f>
        <v>982</v>
      </c>
      <c r="D290" s="230">
        <f>SUM(D291:D303)</f>
        <v>831</v>
      </c>
      <c r="E290" s="231">
        <f t="shared" si="47"/>
        <v>84.62321792260693</v>
      </c>
      <c r="F290" s="232"/>
      <c r="G290" s="233">
        <v>821</v>
      </c>
      <c r="H290" s="234">
        <f t="shared" si="48"/>
        <v>1947</v>
      </c>
      <c r="I290" s="239">
        <f aca="true" t="shared" si="52" ref="I290:N290">SUM(I291:I303)</f>
        <v>821</v>
      </c>
      <c r="J290" s="239">
        <f t="shared" si="52"/>
        <v>0</v>
      </c>
      <c r="K290" s="239">
        <f t="shared" si="52"/>
        <v>1126</v>
      </c>
      <c r="L290" s="239">
        <f t="shared" si="52"/>
        <v>0</v>
      </c>
      <c r="M290" s="239">
        <f t="shared" si="52"/>
        <v>0</v>
      </c>
      <c r="N290" s="239">
        <f t="shared" si="52"/>
        <v>0</v>
      </c>
      <c r="O290" s="210">
        <f t="shared" si="45"/>
        <v>0.0831</v>
      </c>
    </row>
    <row r="291" spans="1:15" ht="15" customHeight="1">
      <c r="A291" s="228" t="s">
        <v>519</v>
      </c>
      <c r="B291" s="229" t="s">
        <v>71</v>
      </c>
      <c r="C291" s="230">
        <v>442</v>
      </c>
      <c r="D291" s="235">
        <v>582</v>
      </c>
      <c r="E291" s="231">
        <f t="shared" si="47"/>
        <v>131.67420814479638</v>
      </c>
      <c r="F291" s="232"/>
      <c r="G291" s="233">
        <v>582</v>
      </c>
      <c r="H291" s="234">
        <f t="shared" si="48"/>
        <v>582</v>
      </c>
      <c r="I291" s="239">
        <v>582</v>
      </c>
      <c r="J291" s="239"/>
      <c r="K291" s="239"/>
      <c r="L291" s="239"/>
      <c r="M291" s="239"/>
      <c r="N291" s="239"/>
      <c r="O291" s="210">
        <f t="shared" si="45"/>
        <v>0.0582</v>
      </c>
    </row>
    <row r="292" spans="1:15" ht="15" customHeight="1">
      <c r="A292" s="228" t="s">
        <v>520</v>
      </c>
      <c r="B292" s="229" t="s">
        <v>73</v>
      </c>
      <c r="C292" s="230">
        <v>351</v>
      </c>
      <c r="D292" s="235">
        <v>90</v>
      </c>
      <c r="E292" s="231">
        <f t="shared" si="47"/>
        <v>25.64102564102564</v>
      </c>
      <c r="F292" s="232"/>
      <c r="G292" s="233">
        <v>80</v>
      </c>
      <c r="H292" s="234">
        <f t="shared" si="48"/>
        <v>90</v>
      </c>
      <c r="I292" s="239">
        <v>80</v>
      </c>
      <c r="J292" s="239"/>
      <c r="K292" s="239">
        <v>10</v>
      </c>
      <c r="L292" s="239"/>
      <c r="M292" s="239"/>
      <c r="N292" s="239"/>
      <c r="O292" s="210">
        <f t="shared" si="45"/>
        <v>0.009</v>
      </c>
    </row>
    <row r="293" spans="1:15" ht="15" customHeight="1">
      <c r="A293" s="228" t="s">
        <v>521</v>
      </c>
      <c r="B293" s="229" t="s">
        <v>75</v>
      </c>
      <c r="C293" s="230">
        <v>0</v>
      </c>
      <c r="D293" s="235">
        <v>0</v>
      </c>
      <c r="E293" s="231">
        <f t="shared" si="47"/>
      </c>
      <c r="F293" s="232"/>
      <c r="G293" s="233">
        <v>0</v>
      </c>
      <c r="H293" s="234">
        <f t="shared" si="48"/>
        <v>0</v>
      </c>
      <c r="I293" s="239"/>
      <c r="J293" s="239"/>
      <c r="K293" s="239"/>
      <c r="L293" s="239"/>
      <c r="M293" s="239"/>
      <c r="N293" s="239"/>
      <c r="O293" s="210">
        <f t="shared" si="45"/>
        <v>0</v>
      </c>
    </row>
    <row r="294" spans="1:15" ht="15" customHeight="1">
      <c r="A294" s="228" t="s">
        <v>522</v>
      </c>
      <c r="B294" s="229" t="s">
        <v>523</v>
      </c>
      <c r="C294" s="230">
        <v>0</v>
      </c>
      <c r="D294" s="235">
        <v>0</v>
      </c>
      <c r="E294" s="231">
        <f t="shared" si="47"/>
      </c>
      <c r="F294" s="232"/>
      <c r="G294" s="233">
        <v>0</v>
      </c>
      <c r="H294" s="234">
        <f t="shared" si="48"/>
        <v>0</v>
      </c>
      <c r="I294" s="239"/>
      <c r="J294" s="239"/>
      <c r="K294" s="239"/>
      <c r="L294" s="239"/>
      <c r="M294" s="239"/>
      <c r="N294" s="239"/>
      <c r="O294" s="210">
        <f t="shared" si="45"/>
        <v>0</v>
      </c>
    </row>
    <row r="295" spans="1:15" ht="15" customHeight="1">
      <c r="A295" s="228" t="s">
        <v>524</v>
      </c>
      <c r="B295" s="229" t="s">
        <v>525</v>
      </c>
      <c r="C295" s="230">
        <v>0</v>
      </c>
      <c r="D295" s="235">
        <v>0</v>
      </c>
      <c r="E295" s="231">
        <f t="shared" si="47"/>
      </c>
      <c r="F295" s="232"/>
      <c r="G295" s="233">
        <v>0</v>
      </c>
      <c r="H295" s="234">
        <f t="shared" si="48"/>
        <v>0</v>
      </c>
      <c r="I295" s="239"/>
      <c r="J295" s="239"/>
      <c r="K295" s="239"/>
      <c r="L295" s="239"/>
      <c r="M295" s="239"/>
      <c r="N295" s="239"/>
      <c r="O295" s="210">
        <f t="shared" si="45"/>
        <v>0</v>
      </c>
    </row>
    <row r="296" spans="1:15" ht="15" customHeight="1">
      <c r="A296" s="228" t="s">
        <v>526</v>
      </c>
      <c r="B296" s="229" t="s">
        <v>527</v>
      </c>
      <c r="C296" s="230">
        <v>0</v>
      </c>
      <c r="D296" s="235">
        <v>0</v>
      </c>
      <c r="E296" s="231">
        <f t="shared" si="47"/>
      </c>
      <c r="F296" s="232"/>
      <c r="G296" s="233">
        <v>0</v>
      </c>
      <c r="H296" s="234">
        <f t="shared" si="48"/>
        <v>0</v>
      </c>
      <c r="I296" s="239"/>
      <c r="J296" s="239"/>
      <c r="K296" s="239"/>
      <c r="L296" s="239"/>
      <c r="M296" s="239"/>
      <c r="N296" s="239"/>
      <c r="O296" s="210">
        <f t="shared" si="45"/>
        <v>0</v>
      </c>
    </row>
    <row r="297" spans="1:15" ht="15" customHeight="1">
      <c r="A297" s="228" t="s">
        <v>528</v>
      </c>
      <c r="B297" s="229" t="s">
        <v>529</v>
      </c>
      <c r="C297" s="230">
        <v>10</v>
      </c>
      <c r="D297" s="235">
        <v>0</v>
      </c>
      <c r="E297" s="231">
        <f t="shared" si="47"/>
        <v>0</v>
      </c>
      <c r="F297" s="232"/>
      <c r="G297" s="233">
        <v>0</v>
      </c>
      <c r="H297" s="234">
        <f t="shared" si="48"/>
        <v>0</v>
      </c>
      <c r="I297" s="239"/>
      <c r="J297" s="239"/>
      <c r="K297" s="239"/>
      <c r="L297" s="239"/>
      <c r="M297" s="239"/>
      <c r="N297" s="239"/>
      <c r="O297" s="210">
        <f t="shared" si="45"/>
        <v>0</v>
      </c>
    </row>
    <row r="298" spans="1:15" ht="15" customHeight="1">
      <c r="A298" s="228" t="s">
        <v>530</v>
      </c>
      <c r="B298" s="229" t="s">
        <v>531</v>
      </c>
      <c r="C298" s="230">
        <v>0</v>
      </c>
      <c r="D298" s="235"/>
      <c r="E298" s="231">
        <f t="shared" si="47"/>
      </c>
      <c r="F298" s="232"/>
      <c r="G298" s="233">
        <v>0</v>
      </c>
      <c r="H298" s="234">
        <f t="shared" si="48"/>
        <v>1116</v>
      </c>
      <c r="I298" s="239"/>
      <c r="J298" s="239"/>
      <c r="K298" s="239">
        <v>1116</v>
      </c>
      <c r="L298" s="239"/>
      <c r="M298" s="239"/>
      <c r="N298" s="239"/>
      <c r="O298" s="210">
        <f t="shared" si="45"/>
        <v>0</v>
      </c>
    </row>
    <row r="299" spans="1:15" ht="15" customHeight="1">
      <c r="A299" s="228" t="s">
        <v>532</v>
      </c>
      <c r="B299" s="229" t="s">
        <v>533</v>
      </c>
      <c r="C299" s="230">
        <v>0</v>
      </c>
      <c r="D299" s="235">
        <v>0</v>
      </c>
      <c r="E299" s="231">
        <f t="shared" si="47"/>
      </c>
      <c r="F299" s="232"/>
      <c r="G299" s="233">
        <v>0</v>
      </c>
      <c r="H299" s="234">
        <f t="shared" si="48"/>
        <v>0</v>
      </c>
      <c r="I299" s="239"/>
      <c r="J299" s="239"/>
      <c r="K299" s="239"/>
      <c r="L299" s="239"/>
      <c r="M299" s="239"/>
      <c r="N299" s="239"/>
      <c r="O299" s="210">
        <f t="shared" si="45"/>
        <v>0</v>
      </c>
    </row>
    <row r="300" spans="1:15" ht="15" customHeight="1">
      <c r="A300" s="228" t="s">
        <v>534</v>
      </c>
      <c r="B300" s="229" t="s">
        <v>535</v>
      </c>
      <c r="C300" s="230">
        <v>8</v>
      </c>
      <c r="D300" s="235">
        <v>0</v>
      </c>
      <c r="E300" s="231">
        <f t="shared" si="47"/>
        <v>0</v>
      </c>
      <c r="F300" s="232"/>
      <c r="G300" s="233">
        <v>0</v>
      </c>
      <c r="H300" s="234">
        <f t="shared" si="48"/>
        <v>0</v>
      </c>
      <c r="I300" s="239"/>
      <c r="J300" s="239"/>
      <c r="K300" s="239"/>
      <c r="L300" s="239"/>
      <c r="M300" s="239"/>
      <c r="N300" s="239"/>
      <c r="O300" s="210">
        <f t="shared" si="45"/>
        <v>0</v>
      </c>
    </row>
    <row r="301" spans="1:15" ht="15" customHeight="1">
      <c r="A301" s="228" t="s">
        <v>536</v>
      </c>
      <c r="B301" s="229" t="s">
        <v>172</v>
      </c>
      <c r="C301" s="230">
        <v>0</v>
      </c>
      <c r="D301" s="235">
        <v>0</v>
      </c>
      <c r="E301" s="231">
        <f t="shared" si="47"/>
      </c>
      <c r="F301" s="232"/>
      <c r="G301" s="233">
        <v>0</v>
      </c>
      <c r="H301" s="234">
        <f t="shared" si="48"/>
        <v>0</v>
      </c>
      <c r="I301" s="239"/>
      <c r="J301" s="239"/>
      <c r="K301" s="239"/>
      <c r="L301" s="239"/>
      <c r="M301" s="239"/>
      <c r="N301" s="239"/>
      <c r="O301" s="210">
        <f t="shared" si="45"/>
        <v>0</v>
      </c>
    </row>
    <row r="302" spans="1:15" ht="15" customHeight="1">
      <c r="A302" s="228" t="s">
        <v>537</v>
      </c>
      <c r="B302" s="229" t="s">
        <v>89</v>
      </c>
      <c r="C302" s="230">
        <v>53</v>
      </c>
      <c r="D302" s="235">
        <v>0</v>
      </c>
      <c r="E302" s="231">
        <f t="shared" si="47"/>
        <v>0</v>
      </c>
      <c r="F302" s="232"/>
      <c r="G302" s="233">
        <v>0</v>
      </c>
      <c r="H302" s="234">
        <f t="shared" si="48"/>
        <v>0</v>
      </c>
      <c r="I302" s="239"/>
      <c r="J302" s="239"/>
      <c r="K302" s="239"/>
      <c r="L302" s="239"/>
      <c r="M302" s="239"/>
      <c r="N302" s="239"/>
      <c r="O302" s="210">
        <f t="shared" si="45"/>
        <v>0</v>
      </c>
    </row>
    <row r="303" spans="1:15" ht="15" customHeight="1">
      <c r="A303" s="228" t="s">
        <v>538</v>
      </c>
      <c r="B303" s="229" t="s">
        <v>539</v>
      </c>
      <c r="C303" s="230">
        <v>118</v>
      </c>
      <c r="D303" s="235">
        <v>159</v>
      </c>
      <c r="E303" s="231">
        <f t="shared" si="47"/>
        <v>134.74576271186442</v>
      </c>
      <c r="F303" s="232"/>
      <c r="G303" s="233">
        <v>159</v>
      </c>
      <c r="H303" s="234">
        <f t="shared" si="48"/>
        <v>159</v>
      </c>
      <c r="I303" s="239">
        <v>159</v>
      </c>
      <c r="J303" s="239"/>
      <c r="K303" s="239"/>
      <c r="L303" s="239"/>
      <c r="M303" s="239"/>
      <c r="N303" s="239"/>
      <c r="O303" s="210">
        <f t="shared" si="45"/>
        <v>0.0159</v>
      </c>
    </row>
    <row r="304" spans="1:15" ht="15" customHeight="1">
      <c r="A304" s="228" t="s">
        <v>540</v>
      </c>
      <c r="B304" s="229" t="s">
        <v>541</v>
      </c>
      <c r="C304" s="230">
        <f>SUM(C305:C313)</f>
        <v>0</v>
      </c>
      <c r="D304" s="230">
        <f>SUM(D305:D313)</f>
        <v>0</v>
      </c>
      <c r="E304" s="231">
        <f t="shared" si="47"/>
      </c>
      <c r="F304" s="232"/>
      <c r="G304" s="233">
        <v>0</v>
      </c>
      <c r="H304" s="234">
        <f t="shared" si="48"/>
        <v>0</v>
      </c>
      <c r="I304" s="239">
        <f aca="true" t="shared" si="53" ref="I304:N304">SUM(I305:I313)</f>
        <v>0</v>
      </c>
      <c r="J304" s="239">
        <f t="shared" si="53"/>
        <v>0</v>
      </c>
      <c r="K304" s="239">
        <f t="shared" si="53"/>
        <v>0</v>
      </c>
      <c r="L304" s="239">
        <f t="shared" si="53"/>
        <v>0</v>
      </c>
      <c r="M304" s="239">
        <f t="shared" si="53"/>
        <v>0</v>
      </c>
      <c r="N304" s="239">
        <f t="shared" si="53"/>
        <v>0</v>
      </c>
      <c r="O304" s="210">
        <f t="shared" si="45"/>
        <v>0</v>
      </c>
    </row>
    <row r="305" spans="1:15" ht="15" customHeight="1">
      <c r="A305" s="228" t="s">
        <v>542</v>
      </c>
      <c r="B305" s="229" t="s">
        <v>71</v>
      </c>
      <c r="C305" s="230">
        <v>0</v>
      </c>
      <c r="D305" s="235">
        <v>0</v>
      </c>
      <c r="E305" s="231">
        <f t="shared" si="47"/>
      </c>
      <c r="F305" s="232"/>
      <c r="G305" s="233">
        <v>0</v>
      </c>
      <c r="H305" s="234">
        <f t="shared" si="48"/>
        <v>0</v>
      </c>
      <c r="I305" s="239"/>
      <c r="J305" s="239"/>
      <c r="K305" s="239"/>
      <c r="L305" s="239"/>
      <c r="M305" s="239"/>
      <c r="N305" s="239"/>
      <c r="O305" s="210">
        <f t="shared" si="45"/>
        <v>0</v>
      </c>
    </row>
    <row r="306" spans="1:15" ht="15" customHeight="1">
      <c r="A306" s="228" t="s">
        <v>543</v>
      </c>
      <c r="B306" s="229" t="s">
        <v>73</v>
      </c>
      <c r="C306" s="230">
        <v>0</v>
      </c>
      <c r="D306" s="235">
        <v>0</v>
      </c>
      <c r="E306" s="231">
        <f t="shared" si="47"/>
      </c>
      <c r="F306" s="232"/>
      <c r="G306" s="233">
        <v>0</v>
      </c>
      <c r="H306" s="234">
        <f t="shared" si="48"/>
        <v>0</v>
      </c>
      <c r="I306" s="239"/>
      <c r="J306" s="239"/>
      <c r="K306" s="239"/>
      <c r="L306" s="239"/>
      <c r="M306" s="239"/>
      <c r="N306" s="239"/>
      <c r="O306" s="210">
        <f t="shared" si="45"/>
        <v>0</v>
      </c>
    </row>
    <row r="307" spans="1:15" ht="15" customHeight="1">
      <c r="A307" s="228" t="s">
        <v>544</v>
      </c>
      <c r="B307" s="229" t="s">
        <v>75</v>
      </c>
      <c r="C307" s="230">
        <v>0</v>
      </c>
      <c r="D307" s="235">
        <v>0</v>
      </c>
      <c r="E307" s="231">
        <f t="shared" si="47"/>
      </c>
      <c r="F307" s="232"/>
      <c r="G307" s="233">
        <v>0</v>
      </c>
      <c r="H307" s="234">
        <f t="shared" si="48"/>
        <v>0</v>
      </c>
      <c r="I307" s="239"/>
      <c r="J307" s="239"/>
      <c r="K307" s="239"/>
      <c r="L307" s="239"/>
      <c r="M307" s="239"/>
      <c r="N307" s="239"/>
      <c r="O307" s="210">
        <f t="shared" si="45"/>
        <v>0</v>
      </c>
    </row>
    <row r="308" spans="1:15" ht="15" customHeight="1">
      <c r="A308" s="228" t="s">
        <v>545</v>
      </c>
      <c r="B308" s="229" t="s">
        <v>546</v>
      </c>
      <c r="C308" s="230">
        <v>0</v>
      </c>
      <c r="D308" s="235">
        <v>0</v>
      </c>
      <c r="E308" s="231">
        <f t="shared" si="47"/>
      </c>
      <c r="F308" s="232"/>
      <c r="G308" s="233">
        <v>0</v>
      </c>
      <c r="H308" s="234">
        <f t="shared" si="48"/>
        <v>0</v>
      </c>
      <c r="I308" s="239"/>
      <c r="J308" s="239"/>
      <c r="K308" s="239"/>
      <c r="L308" s="239"/>
      <c r="M308" s="239"/>
      <c r="N308" s="239"/>
      <c r="O308" s="210">
        <f t="shared" si="45"/>
        <v>0</v>
      </c>
    </row>
    <row r="309" spans="1:15" ht="15" customHeight="1">
      <c r="A309" s="228" t="s">
        <v>547</v>
      </c>
      <c r="B309" s="229" t="s">
        <v>548</v>
      </c>
      <c r="C309" s="230">
        <v>0</v>
      </c>
      <c r="D309" s="235">
        <v>0</v>
      </c>
      <c r="E309" s="231">
        <f t="shared" si="47"/>
      </c>
      <c r="F309" s="232"/>
      <c r="G309" s="233">
        <v>0</v>
      </c>
      <c r="H309" s="234">
        <f t="shared" si="48"/>
        <v>0</v>
      </c>
      <c r="I309" s="239"/>
      <c r="J309" s="239"/>
      <c r="K309" s="239"/>
      <c r="L309" s="239"/>
      <c r="M309" s="239"/>
      <c r="N309" s="239"/>
      <c r="O309" s="210">
        <f t="shared" si="45"/>
        <v>0</v>
      </c>
    </row>
    <row r="310" spans="1:15" ht="15" customHeight="1">
      <c r="A310" s="228" t="s">
        <v>549</v>
      </c>
      <c r="B310" s="229" t="s">
        <v>550</v>
      </c>
      <c r="C310" s="230">
        <v>0</v>
      </c>
      <c r="D310" s="235">
        <v>0</v>
      </c>
      <c r="E310" s="231">
        <f t="shared" si="47"/>
      </c>
      <c r="F310" s="232"/>
      <c r="G310" s="233">
        <v>0</v>
      </c>
      <c r="H310" s="234">
        <f t="shared" si="48"/>
        <v>0</v>
      </c>
      <c r="I310" s="239"/>
      <c r="J310" s="239"/>
      <c r="K310" s="239"/>
      <c r="L310" s="239"/>
      <c r="M310" s="239"/>
      <c r="N310" s="239"/>
      <c r="O310" s="210">
        <f t="shared" si="45"/>
        <v>0</v>
      </c>
    </row>
    <row r="311" spans="1:15" ht="15" customHeight="1">
      <c r="A311" s="228" t="s">
        <v>551</v>
      </c>
      <c r="B311" s="229" t="s">
        <v>172</v>
      </c>
      <c r="C311" s="230">
        <v>0</v>
      </c>
      <c r="D311" s="235">
        <v>0</v>
      </c>
      <c r="E311" s="231">
        <f t="shared" si="47"/>
      </c>
      <c r="F311" s="232"/>
      <c r="G311" s="233">
        <v>0</v>
      </c>
      <c r="H311" s="234">
        <f t="shared" si="48"/>
        <v>0</v>
      </c>
      <c r="I311" s="239"/>
      <c r="J311" s="239"/>
      <c r="K311" s="239"/>
      <c r="L311" s="239"/>
      <c r="M311" s="239"/>
      <c r="N311" s="239"/>
      <c r="O311" s="210">
        <f t="shared" si="45"/>
        <v>0</v>
      </c>
    </row>
    <row r="312" spans="1:15" ht="15" customHeight="1">
      <c r="A312" s="228" t="s">
        <v>552</v>
      </c>
      <c r="B312" s="229" t="s">
        <v>89</v>
      </c>
      <c r="C312" s="230">
        <v>0</v>
      </c>
      <c r="D312" s="235">
        <v>0</v>
      </c>
      <c r="E312" s="231">
        <f t="shared" si="47"/>
      </c>
      <c r="F312" s="232"/>
      <c r="G312" s="233">
        <v>0</v>
      </c>
      <c r="H312" s="234">
        <f t="shared" si="48"/>
        <v>0</v>
      </c>
      <c r="I312" s="239"/>
      <c r="J312" s="239"/>
      <c r="K312" s="239"/>
      <c r="L312" s="239"/>
      <c r="M312" s="239"/>
      <c r="N312" s="239"/>
      <c r="O312" s="210">
        <f t="shared" si="45"/>
        <v>0</v>
      </c>
    </row>
    <row r="313" spans="1:15" ht="15" customHeight="1">
      <c r="A313" s="228" t="s">
        <v>553</v>
      </c>
      <c r="B313" s="229" t="s">
        <v>554</v>
      </c>
      <c r="C313" s="230">
        <v>0</v>
      </c>
      <c r="D313" s="235">
        <v>0</v>
      </c>
      <c r="E313" s="231">
        <f t="shared" si="47"/>
      </c>
      <c r="F313" s="232"/>
      <c r="G313" s="233">
        <v>0</v>
      </c>
      <c r="H313" s="234">
        <f t="shared" si="48"/>
        <v>0</v>
      </c>
      <c r="I313" s="239"/>
      <c r="J313" s="239"/>
      <c r="K313" s="239"/>
      <c r="L313" s="239"/>
      <c r="M313" s="239"/>
      <c r="N313" s="239"/>
      <c r="O313" s="210">
        <f t="shared" si="45"/>
        <v>0</v>
      </c>
    </row>
    <row r="314" spans="1:15" ht="15" customHeight="1">
      <c r="A314" s="228" t="s">
        <v>555</v>
      </c>
      <c r="B314" s="229" t="s">
        <v>556</v>
      </c>
      <c r="C314" s="230">
        <f>SUM(C315:C323)</f>
        <v>8246</v>
      </c>
      <c r="D314" s="230">
        <f>SUM(D315:D323)</f>
        <v>0</v>
      </c>
      <c r="E314" s="231">
        <f t="shared" si="47"/>
        <v>0</v>
      </c>
      <c r="F314" s="232"/>
      <c r="G314" s="233">
        <v>0</v>
      </c>
      <c r="H314" s="234">
        <f t="shared" si="48"/>
        <v>0</v>
      </c>
      <c r="I314" s="239">
        <f aca="true" t="shared" si="54" ref="I314:N314">SUM(I315:I323)</f>
        <v>0</v>
      </c>
      <c r="J314" s="239">
        <f t="shared" si="54"/>
        <v>0</v>
      </c>
      <c r="K314" s="239">
        <f t="shared" si="54"/>
        <v>0</v>
      </c>
      <c r="L314" s="239">
        <f t="shared" si="54"/>
        <v>0</v>
      </c>
      <c r="M314" s="239">
        <f t="shared" si="54"/>
        <v>0</v>
      </c>
      <c r="N314" s="239">
        <f t="shared" si="54"/>
        <v>0</v>
      </c>
      <c r="O314" s="210">
        <f t="shared" si="45"/>
        <v>0</v>
      </c>
    </row>
    <row r="315" spans="1:15" ht="15" customHeight="1">
      <c r="A315" s="228" t="s">
        <v>557</v>
      </c>
      <c r="B315" s="229" t="s">
        <v>71</v>
      </c>
      <c r="C315" s="230">
        <v>0</v>
      </c>
      <c r="D315" s="235">
        <v>0</v>
      </c>
      <c r="E315" s="231">
        <f t="shared" si="47"/>
      </c>
      <c r="F315" s="232"/>
      <c r="G315" s="233">
        <v>0</v>
      </c>
      <c r="H315" s="234">
        <f t="shared" si="48"/>
        <v>0</v>
      </c>
      <c r="I315" s="239"/>
      <c r="J315" s="239"/>
      <c r="K315" s="239"/>
      <c r="L315" s="239"/>
      <c r="M315" s="239"/>
      <c r="N315" s="239"/>
      <c r="O315" s="210">
        <f t="shared" si="45"/>
        <v>0</v>
      </c>
    </row>
    <row r="316" spans="1:15" ht="15" customHeight="1">
      <c r="A316" s="228" t="s">
        <v>558</v>
      </c>
      <c r="B316" s="229" t="s">
        <v>73</v>
      </c>
      <c r="C316" s="230">
        <v>362</v>
      </c>
      <c r="D316" s="235">
        <v>0</v>
      </c>
      <c r="E316" s="231">
        <f t="shared" si="47"/>
        <v>0</v>
      </c>
      <c r="F316" s="232"/>
      <c r="G316" s="233">
        <v>0</v>
      </c>
      <c r="H316" s="234">
        <f t="shared" si="48"/>
        <v>0</v>
      </c>
      <c r="I316" s="239"/>
      <c r="J316" s="239"/>
      <c r="K316" s="239"/>
      <c r="L316" s="239"/>
      <c r="M316" s="239"/>
      <c r="N316" s="239"/>
      <c r="O316" s="210">
        <f t="shared" si="45"/>
        <v>0</v>
      </c>
    </row>
    <row r="317" spans="1:15" ht="15" customHeight="1">
      <c r="A317" s="228" t="s">
        <v>559</v>
      </c>
      <c r="B317" s="229" t="s">
        <v>75</v>
      </c>
      <c r="C317" s="230">
        <v>0</v>
      </c>
      <c r="D317" s="235">
        <v>0</v>
      </c>
      <c r="E317" s="231">
        <f t="shared" si="47"/>
      </c>
      <c r="F317" s="232"/>
      <c r="G317" s="233">
        <v>0</v>
      </c>
      <c r="H317" s="234">
        <f t="shared" si="48"/>
        <v>0</v>
      </c>
      <c r="I317" s="239"/>
      <c r="J317" s="239"/>
      <c r="K317" s="239"/>
      <c r="L317" s="239"/>
      <c r="M317" s="239"/>
      <c r="N317" s="239"/>
      <c r="O317" s="210">
        <f t="shared" si="45"/>
        <v>0</v>
      </c>
    </row>
    <row r="318" spans="1:15" ht="15" customHeight="1">
      <c r="A318" s="228" t="s">
        <v>560</v>
      </c>
      <c r="B318" s="229" t="s">
        <v>561</v>
      </c>
      <c r="C318" s="230">
        <v>0</v>
      </c>
      <c r="D318" s="235">
        <v>0</v>
      </c>
      <c r="E318" s="231">
        <f t="shared" si="47"/>
      </c>
      <c r="F318" s="232"/>
      <c r="G318" s="233">
        <v>0</v>
      </c>
      <c r="H318" s="234">
        <f t="shared" si="48"/>
        <v>0</v>
      </c>
      <c r="I318" s="239"/>
      <c r="J318" s="239"/>
      <c r="K318" s="239"/>
      <c r="L318" s="239"/>
      <c r="M318" s="239"/>
      <c r="N318" s="239"/>
      <c r="O318" s="210">
        <f aca="true" t="shared" si="55" ref="O318:O381">D318/10000</f>
        <v>0</v>
      </c>
    </row>
    <row r="319" spans="1:15" ht="15" customHeight="1">
      <c r="A319" s="228" t="s">
        <v>562</v>
      </c>
      <c r="B319" s="229" t="s">
        <v>563</v>
      </c>
      <c r="C319" s="230">
        <v>0</v>
      </c>
      <c r="D319" s="235">
        <v>0</v>
      </c>
      <c r="E319" s="231">
        <f t="shared" si="47"/>
      </c>
      <c r="F319" s="232"/>
      <c r="G319" s="233">
        <v>0</v>
      </c>
      <c r="H319" s="234">
        <f t="shared" si="48"/>
        <v>0</v>
      </c>
      <c r="I319" s="239"/>
      <c r="J319" s="239"/>
      <c r="K319" s="239"/>
      <c r="L319" s="239"/>
      <c r="M319" s="239"/>
      <c r="N319" s="239"/>
      <c r="O319" s="210">
        <f t="shared" si="55"/>
        <v>0</v>
      </c>
    </row>
    <row r="320" spans="1:15" ht="15" customHeight="1">
      <c r="A320" s="228" t="s">
        <v>564</v>
      </c>
      <c r="B320" s="229" t="s">
        <v>565</v>
      </c>
      <c r="C320" s="230">
        <v>7884</v>
      </c>
      <c r="D320" s="235">
        <v>0</v>
      </c>
      <c r="E320" s="231">
        <f t="shared" si="47"/>
        <v>0</v>
      </c>
      <c r="F320" s="232"/>
      <c r="G320" s="233">
        <v>0</v>
      </c>
      <c r="H320" s="234">
        <f t="shared" si="48"/>
        <v>0</v>
      </c>
      <c r="I320" s="239"/>
      <c r="J320" s="239"/>
      <c r="K320" s="239"/>
      <c r="L320" s="239"/>
      <c r="M320" s="239"/>
      <c r="N320" s="239"/>
      <c r="O320" s="210">
        <f t="shared" si="55"/>
        <v>0</v>
      </c>
    </row>
    <row r="321" spans="1:15" ht="15" customHeight="1">
      <c r="A321" s="228" t="s">
        <v>566</v>
      </c>
      <c r="B321" s="229" t="s">
        <v>172</v>
      </c>
      <c r="C321" s="230">
        <v>0</v>
      </c>
      <c r="D321" s="235">
        <v>0</v>
      </c>
      <c r="E321" s="231">
        <f t="shared" si="47"/>
      </c>
      <c r="F321" s="232"/>
      <c r="G321" s="233">
        <v>0</v>
      </c>
      <c r="H321" s="234">
        <f t="shared" si="48"/>
        <v>0</v>
      </c>
      <c r="I321" s="239"/>
      <c r="J321" s="239"/>
      <c r="K321" s="239"/>
      <c r="L321" s="239"/>
      <c r="M321" s="239"/>
      <c r="N321" s="239"/>
      <c r="O321" s="210">
        <f t="shared" si="55"/>
        <v>0</v>
      </c>
    </row>
    <row r="322" spans="1:15" ht="15" customHeight="1">
      <c r="A322" s="228" t="s">
        <v>567</v>
      </c>
      <c r="B322" s="229" t="s">
        <v>89</v>
      </c>
      <c r="C322" s="230">
        <v>0</v>
      </c>
      <c r="D322" s="235">
        <v>0</v>
      </c>
      <c r="E322" s="231">
        <f t="shared" si="47"/>
      </c>
      <c r="F322" s="232"/>
      <c r="G322" s="233">
        <v>0</v>
      </c>
      <c r="H322" s="234">
        <f t="shared" si="48"/>
        <v>0</v>
      </c>
      <c r="I322" s="239"/>
      <c r="J322" s="239"/>
      <c r="K322" s="239"/>
      <c r="L322" s="239"/>
      <c r="M322" s="239"/>
      <c r="N322" s="239"/>
      <c r="O322" s="210">
        <f t="shared" si="55"/>
        <v>0</v>
      </c>
    </row>
    <row r="323" spans="1:15" ht="15" customHeight="1">
      <c r="A323" s="228" t="s">
        <v>568</v>
      </c>
      <c r="B323" s="229" t="s">
        <v>569</v>
      </c>
      <c r="C323" s="230">
        <v>0</v>
      </c>
      <c r="D323" s="235">
        <v>0</v>
      </c>
      <c r="E323" s="231">
        <f t="shared" si="47"/>
      </c>
      <c r="F323" s="232"/>
      <c r="G323" s="233">
        <v>0</v>
      </c>
      <c r="H323" s="234">
        <f t="shared" si="48"/>
        <v>0</v>
      </c>
      <c r="I323" s="239"/>
      <c r="J323" s="239"/>
      <c r="K323" s="239"/>
      <c r="L323" s="239"/>
      <c r="M323" s="239"/>
      <c r="N323" s="239"/>
      <c r="O323" s="210">
        <f t="shared" si="55"/>
        <v>0</v>
      </c>
    </row>
    <row r="324" spans="1:15" ht="15" customHeight="1">
      <c r="A324" s="228" t="s">
        <v>570</v>
      </c>
      <c r="B324" s="229" t="s">
        <v>571</v>
      </c>
      <c r="C324" s="230">
        <f>SUM(C325:C331)</f>
        <v>0</v>
      </c>
      <c r="D324" s="230">
        <f>SUM(D325:D331)</f>
        <v>0</v>
      </c>
      <c r="E324" s="231">
        <f t="shared" si="47"/>
      </c>
      <c r="F324" s="232"/>
      <c r="G324" s="233">
        <v>0</v>
      </c>
      <c r="H324" s="234">
        <f t="shared" si="48"/>
        <v>0</v>
      </c>
      <c r="I324" s="239">
        <f aca="true" t="shared" si="56" ref="I324:N324">SUM(I325:I331)</f>
        <v>0</v>
      </c>
      <c r="J324" s="239">
        <f t="shared" si="56"/>
        <v>0</v>
      </c>
      <c r="K324" s="239">
        <f t="shared" si="56"/>
        <v>0</v>
      </c>
      <c r="L324" s="239">
        <f t="shared" si="56"/>
        <v>0</v>
      </c>
      <c r="M324" s="239">
        <f t="shared" si="56"/>
        <v>0</v>
      </c>
      <c r="N324" s="239">
        <f t="shared" si="56"/>
        <v>0</v>
      </c>
      <c r="O324" s="210">
        <f t="shared" si="55"/>
        <v>0</v>
      </c>
    </row>
    <row r="325" spans="1:15" ht="15" customHeight="1">
      <c r="A325" s="228" t="s">
        <v>572</v>
      </c>
      <c r="B325" s="229" t="s">
        <v>71</v>
      </c>
      <c r="C325" s="230">
        <v>0</v>
      </c>
      <c r="D325" s="235">
        <v>0</v>
      </c>
      <c r="E325" s="231">
        <f t="shared" si="47"/>
      </c>
      <c r="F325" s="232"/>
      <c r="G325" s="233">
        <v>0</v>
      </c>
      <c r="H325" s="234">
        <f t="shared" si="48"/>
        <v>0</v>
      </c>
      <c r="I325" s="239"/>
      <c r="J325" s="239"/>
      <c r="K325" s="239"/>
      <c r="L325" s="239"/>
      <c r="M325" s="239"/>
      <c r="N325" s="239"/>
      <c r="O325" s="210">
        <f t="shared" si="55"/>
        <v>0</v>
      </c>
    </row>
    <row r="326" spans="1:15" ht="15" customHeight="1">
      <c r="A326" s="228" t="s">
        <v>573</v>
      </c>
      <c r="B326" s="229" t="s">
        <v>73</v>
      </c>
      <c r="C326" s="230">
        <v>0</v>
      </c>
      <c r="D326" s="235">
        <v>0</v>
      </c>
      <c r="E326" s="231">
        <f t="shared" si="47"/>
      </c>
      <c r="F326" s="232"/>
      <c r="G326" s="233">
        <v>0</v>
      </c>
      <c r="H326" s="234">
        <f t="shared" si="48"/>
        <v>0</v>
      </c>
      <c r="I326" s="239"/>
      <c r="J326" s="239"/>
      <c r="K326" s="239"/>
      <c r="L326" s="239"/>
      <c r="M326" s="239"/>
      <c r="N326" s="239"/>
      <c r="O326" s="210">
        <f t="shared" si="55"/>
        <v>0</v>
      </c>
    </row>
    <row r="327" spans="1:15" ht="15" customHeight="1">
      <c r="A327" s="228" t="s">
        <v>574</v>
      </c>
      <c r="B327" s="229" t="s">
        <v>75</v>
      </c>
      <c r="C327" s="230">
        <v>0</v>
      </c>
      <c r="D327" s="235">
        <v>0</v>
      </c>
      <c r="E327" s="231">
        <f aca="true" t="shared" si="57" ref="E327:E390">_xlfn.IFERROR(D327/C327*100,"")</f>
      </c>
      <c r="F327" s="232"/>
      <c r="G327" s="233">
        <v>0</v>
      </c>
      <c r="H327" s="234">
        <f t="shared" si="48"/>
        <v>0</v>
      </c>
      <c r="I327" s="239"/>
      <c r="J327" s="239"/>
      <c r="K327" s="239"/>
      <c r="L327" s="239"/>
      <c r="M327" s="239"/>
      <c r="N327" s="239"/>
      <c r="O327" s="210">
        <f t="shared" si="55"/>
        <v>0</v>
      </c>
    </row>
    <row r="328" spans="1:15" ht="15" customHeight="1">
      <c r="A328" s="228" t="s">
        <v>575</v>
      </c>
      <c r="B328" s="229" t="s">
        <v>576</v>
      </c>
      <c r="C328" s="230">
        <v>0</v>
      </c>
      <c r="D328" s="235">
        <v>0</v>
      </c>
      <c r="E328" s="231">
        <f t="shared" si="57"/>
      </c>
      <c r="F328" s="232"/>
      <c r="G328" s="233">
        <v>0</v>
      </c>
      <c r="H328" s="234">
        <f aca="true" t="shared" si="58" ref="H328:H391">SUM(I328:N328)</f>
        <v>0</v>
      </c>
      <c r="I328" s="239"/>
      <c r="J328" s="239"/>
      <c r="K328" s="239"/>
      <c r="L328" s="239"/>
      <c r="M328" s="239"/>
      <c r="N328" s="239"/>
      <c r="O328" s="210">
        <f t="shared" si="55"/>
        <v>0</v>
      </c>
    </row>
    <row r="329" spans="1:15" ht="15" customHeight="1">
      <c r="A329" s="228" t="s">
        <v>577</v>
      </c>
      <c r="B329" s="229" t="s">
        <v>578</v>
      </c>
      <c r="C329" s="230">
        <v>0</v>
      </c>
      <c r="D329" s="235">
        <v>0</v>
      </c>
      <c r="E329" s="231">
        <f t="shared" si="57"/>
      </c>
      <c r="F329" s="232"/>
      <c r="G329" s="233">
        <v>0</v>
      </c>
      <c r="H329" s="234">
        <f t="shared" si="58"/>
        <v>0</v>
      </c>
      <c r="I329" s="239"/>
      <c r="J329" s="239"/>
      <c r="K329" s="239"/>
      <c r="L329" s="239"/>
      <c r="M329" s="239"/>
      <c r="N329" s="239"/>
      <c r="O329" s="210">
        <f t="shared" si="55"/>
        <v>0</v>
      </c>
    </row>
    <row r="330" spans="1:15" ht="15" customHeight="1">
      <c r="A330" s="228" t="s">
        <v>579</v>
      </c>
      <c r="B330" s="229" t="s">
        <v>89</v>
      </c>
      <c r="C330" s="230">
        <v>0</v>
      </c>
      <c r="D330" s="235">
        <v>0</v>
      </c>
      <c r="E330" s="231">
        <f t="shared" si="57"/>
      </c>
      <c r="F330" s="232"/>
      <c r="G330" s="233">
        <v>0</v>
      </c>
      <c r="H330" s="234">
        <f t="shared" si="58"/>
        <v>0</v>
      </c>
      <c r="I330" s="239"/>
      <c r="J330" s="239"/>
      <c r="K330" s="239"/>
      <c r="L330" s="239"/>
      <c r="M330" s="239"/>
      <c r="N330" s="239"/>
      <c r="O330" s="210">
        <f t="shared" si="55"/>
        <v>0</v>
      </c>
    </row>
    <row r="331" spans="1:15" ht="15" customHeight="1">
      <c r="A331" s="228" t="s">
        <v>580</v>
      </c>
      <c r="B331" s="229" t="s">
        <v>581</v>
      </c>
      <c r="C331" s="230">
        <v>0</v>
      </c>
      <c r="D331" s="235">
        <v>0</v>
      </c>
      <c r="E331" s="231">
        <f t="shared" si="57"/>
      </c>
      <c r="F331" s="232"/>
      <c r="G331" s="233">
        <v>0</v>
      </c>
      <c r="H331" s="234">
        <f t="shared" si="58"/>
        <v>0</v>
      </c>
      <c r="I331" s="239"/>
      <c r="J331" s="239"/>
      <c r="K331" s="239"/>
      <c r="L331" s="239"/>
      <c r="M331" s="239"/>
      <c r="N331" s="239"/>
      <c r="O331" s="210">
        <f t="shared" si="55"/>
        <v>0</v>
      </c>
    </row>
    <row r="332" spans="1:15" ht="15" customHeight="1">
      <c r="A332" s="228" t="s">
        <v>582</v>
      </c>
      <c r="B332" s="229" t="s">
        <v>583</v>
      </c>
      <c r="C332" s="230">
        <f>SUM(C333:C337)</f>
        <v>0</v>
      </c>
      <c r="D332" s="230">
        <f>SUM(D333:D337)</f>
        <v>0</v>
      </c>
      <c r="E332" s="231">
        <f t="shared" si="57"/>
      </c>
      <c r="F332" s="232"/>
      <c r="G332" s="233">
        <v>0</v>
      </c>
      <c r="H332" s="234">
        <f t="shared" si="58"/>
        <v>0</v>
      </c>
      <c r="I332" s="239">
        <f aca="true" t="shared" si="59" ref="I332:N332">SUM(I333:I337)</f>
        <v>0</v>
      </c>
      <c r="J332" s="239">
        <f t="shared" si="59"/>
        <v>0</v>
      </c>
      <c r="K332" s="239">
        <f t="shared" si="59"/>
        <v>0</v>
      </c>
      <c r="L332" s="239">
        <f t="shared" si="59"/>
        <v>0</v>
      </c>
      <c r="M332" s="239">
        <f t="shared" si="59"/>
        <v>0</v>
      </c>
      <c r="N332" s="239">
        <f t="shared" si="59"/>
        <v>0</v>
      </c>
      <c r="O332" s="210">
        <f t="shared" si="55"/>
        <v>0</v>
      </c>
    </row>
    <row r="333" spans="1:15" ht="15" customHeight="1">
      <c r="A333" s="228" t="s">
        <v>584</v>
      </c>
      <c r="B333" s="229" t="s">
        <v>71</v>
      </c>
      <c r="C333" s="230">
        <v>0</v>
      </c>
      <c r="D333" s="235">
        <v>0</v>
      </c>
      <c r="E333" s="231">
        <f t="shared" si="57"/>
      </c>
      <c r="F333" s="232"/>
      <c r="G333" s="233">
        <v>0</v>
      </c>
      <c r="H333" s="234">
        <f t="shared" si="58"/>
        <v>0</v>
      </c>
      <c r="I333" s="239"/>
      <c r="J333" s="239"/>
      <c r="K333" s="239"/>
      <c r="L333" s="239"/>
      <c r="M333" s="239"/>
      <c r="N333" s="239"/>
      <c r="O333" s="210">
        <f t="shared" si="55"/>
        <v>0</v>
      </c>
    </row>
    <row r="334" spans="1:15" ht="15" customHeight="1">
      <c r="A334" s="228" t="s">
        <v>585</v>
      </c>
      <c r="B334" s="229" t="s">
        <v>73</v>
      </c>
      <c r="C334" s="230">
        <v>0</v>
      </c>
      <c r="D334" s="235">
        <v>0</v>
      </c>
      <c r="E334" s="231">
        <f t="shared" si="57"/>
      </c>
      <c r="F334" s="232"/>
      <c r="G334" s="233">
        <v>0</v>
      </c>
      <c r="H334" s="234">
        <f t="shared" si="58"/>
        <v>0</v>
      </c>
      <c r="I334" s="239"/>
      <c r="J334" s="239"/>
      <c r="K334" s="239"/>
      <c r="L334" s="239"/>
      <c r="M334" s="239"/>
      <c r="N334" s="239"/>
      <c r="O334" s="210">
        <f t="shared" si="55"/>
        <v>0</v>
      </c>
    </row>
    <row r="335" spans="1:15" ht="15" customHeight="1">
      <c r="A335" s="228" t="s">
        <v>586</v>
      </c>
      <c r="B335" s="229" t="s">
        <v>172</v>
      </c>
      <c r="C335" s="230">
        <v>0</v>
      </c>
      <c r="D335" s="235">
        <v>0</v>
      </c>
      <c r="E335" s="231">
        <f t="shared" si="57"/>
      </c>
      <c r="F335" s="232"/>
      <c r="G335" s="233">
        <v>0</v>
      </c>
      <c r="H335" s="234">
        <f t="shared" si="58"/>
        <v>0</v>
      </c>
      <c r="I335" s="239"/>
      <c r="J335" s="239"/>
      <c r="K335" s="239"/>
      <c r="L335" s="239"/>
      <c r="M335" s="239"/>
      <c r="N335" s="239"/>
      <c r="O335" s="210">
        <f t="shared" si="55"/>
        <v>0</v>
      </c>
    </row>
    <row r="336" spans="1:15" ht="15" customHeight="1">
      <c r="A336" s="228" t="s">
        <v>587</v>
      </c>
      <c r="B336" s="229" t="s">
        <v>588</v>
      </c>
      <c r="C336" s="230">
        <v>0</v>
      </c>
      <c r="D336" s="235">
        <v>0</v>
      </c>
      <c r="E336" s="231">
        <f t="shared" si="57"/>
      </c>
      <c r="F336" s="232"/>
      <c r="G336" s="233">
        <v>0</v>
      </c>
      <c r="H336" s="234">
        <f t="shared" si="58"/>
        <v>0</v>
      </c>
      <c r="I336" s="239"/>
      <c r="J336" s="239"/>
      <c r="K336" s="239"/>
      <c r="L336" s="239"/>
      <c r="M336" s="239"/>
      <c r="N336" s="239"/>
      <c r="O336" s="210">
        <f t="shared" si="55"/>
        <v>0</v>
      </c>
    </row>
    <row r="337" spans="1:15" ht="15" customHeight="1">
      <c r="A337" s="228" t="s">
        <v>589</v>
      </c>
      <c r="B337" s="229" t="s">
        <v>590</v>
      </c>
      <c r="C337" s="230">
        <v>0</v>
      </c>
      <c r="D337" s="235">
        <v>0</v>
      </c>
      <c r="E337" s="231">
        <f t="shared" si="57"/>
      </c>
      <c r="F337" s="232"/>
      <c r="G337" s="233">
        <v>0</v>
      </c>
      <c r="H337" s="234">
        <f t="shared" si="58"/>
        <v>0</v>
      </c>
      <c r="I337" s="239"/>
      <c r="J337" s="239"/>
      <c r="K337" s="239"/>
      <c r="L337" s="239"/>
      <c r="M337" s="239"/>
      <c r="N337" s="239"/>
      <c r="O337" s="210">
        <f t="shared" si="55"/>
        <v>0</v>
      </c>
    </row>
    <row r="338" spans="1:15" ht="15" customHeight="1">
      <c r="A338" s="228" t="s">
        <v>591</v>
      </c>
      <c r="B338" s="229" t="s">
        <v>592</v>
      </c>
      <c r="C338" s="230">
        <f>SUM(C339:C340)</f>
        <v>900</v>
      </c>
      <c r="D338" s="230">
        <f>SUM(D339:D340)</f>
        <v>0</v>
      </c>
      <c r="E338" s="231">
        <f t="shared" si="57"/>
        <v>0</v>
      </c>
      <c r="F338" s="232"/>
      <c r="G338" s="233">
        <v>0</v>
      </c>
      <c r="H338" s="234">
        <f t="shared" si="58"/>
        <v>0</v>
      </c>
      <c r="I338" s="239">
        <f aca="true" t="shared" si="60" ref="I338:N338">SUM(I339:I340)</f>
        <v>0</v>
      </c>
      <c r="J338" s="239">
        <f t="shared" si="60"/>
        <v>0</v>
      </c>
      <c r="K338" s="239">
        <f t="shared" si="60"/>
        <v>0</v>
      </c>
      <c r="L338" s="239">
        <f t="shared" si="60"/>
        <v>0</v>
      </c>
      <c r="M338" s="239">
        <f t="shared" si="60"/>
        <v>0</v>
      </c>
      <c r="N338" s="239">
        <f t="shared" si="60"/>
        <v>0</v>
      </c>
      <c r="O338" s="210">
        <f t="shared" si="55"/>
        <v>0</v>
      </c>
    </row>
    <row r="339" spans="1:15" ht="15" customHeight="1">
      <c r="A339" s="228" t="s">
        <v>593</v>
      </c>
      <c r="B339" s="229" t="s">
        <v>594</v>
      </c>
      <c r="C339" s="230">
        <v>0</v>
      </c>
      <c r="D339" s="235">
        <v>0</v>
      </c>
      <c r="E339" s="231">
        <f t="shared" si="57"/>
      </c>
      <c r="F339" s="232"/>
      <c r="G339" s="233">
        <v>0</v>
      </c>
      <c r="H339" s="234">
        <f t="shared" si="58"/>
        <v>0</v>
      </c>
      <c r="I339" s="239"/>
      <c r="J339" s="239"/>
      <c r="K339" s="239"/>
      <c r="L339" s="239"/>
      <c r="M339" s="239"/>
      <c r="N339" s="239"/>
      <c r="O339" s="210">
        <f t="shared" si="55"/>
        <v>0</v>
      </c>
    </row>
    <row r="340" spans="1:15" ht="15" customHeight="1">
      <c r="A340" s="228" t="s">
        <v>595</v>
      </c>
      <c r="B340" s="229" t="s">
        <v>596</v>
      </c>
      <c r="C340" s="230">
        <v>900</v>
      </c>
      <c r="D340" s="235">
        <v>0</v>
      </c>
      <c r="E340" s="231">
        <f t="shared" si="57"/>
        <v>0</v>
      </c>
      <c r="F340" s="232"/>
      <c r="G340" s="233">
        <v>0</v>
      </c>
      <c r="H340" s="234">
        <f t="shared" si="58"/>
        <v>0</v>
      </c>
      <c r="I340" s="239"/>
      <c r="J340" s="239"/>
      <c r="K340" s="239"/>
      <c r="L340" s="239"/>
      <c r="M340" s="239"/>
      <c r="N340" s="239"/>
      <c r="O340" s="210">
        <f t="shared" si="55"/>
        <v>0</v>
      </c>
    </row>
    <row r="341" spans="1:15" ht="15" customHeight="1">
      <c r="A341" s="228" t="s">
        <v>597</v>
      </c>
      <c r="B341" s="229" t="s">
        <v>598</v>
      </c>
      <c r="C341" s="230">
        <f>C342+C347+C354+C360+C366+C370+C374+C378+C384+C391</f>
        <v>50230</v>
      </c>
      <c r="D341" s="230">
        <f>D342+D347+D354+D360+D366+D370+D374+D378+D384+D391</f>
        <v>45474</v>
      </c>
      <c r="E341" s="231">
        <f t="shared" si="57"/>
        <v>90.53155484770058</v>
      </c>
      <c r="F341" s="232" t="s">
        <v>2457</v>
      </c>
      <c r="G341" s="233">
        <v>43951</v>
      </c>
      <c r="H341" s="234">
        <f t="shared" si="58"/>
        <v>45474</v>
      </c>
      <c r="I341" s="239">
        <f aca="true" t="shared" si="61" ref="I341:N341">I342+I347+I354+I360+I366+I370+I374+I378+I384+I391</f>
        <v>43944</v>
      </c>
      <c r="J341" s="239">
        <f t="shared" si="61"/>
        <v>0</v>
      </c>
      <c r="K341" s="239">
        <f t="shared" si="61"/>
        <v>1530</v>
      </c>
      <c r="L341" s="239">
        <f t="shared" si="61"/>
        <v>0</v>
      </c>
      <c r="M341" s="239">
        <f t="shared" si="61"/>
        <v>0</v>
      </c>
      <c r="N341" s="239">
        <f t="shared" si="61"/>
        <v>0</v>
      </c>
      <c r="O341" s="210">
        <f t="shared" si="55"/>
        <v>4.5474</v>
      </c>
    </row>
    <row r="342" spans="1:15" ht="15" customHeight="1">
      <c r="A342" s="228" t="s">
        <v>599</v>
      </c>
      <c r="B342" s="229" t="s">
        <v>600</v>
      </c>
      <c r="C342" s="230">
        <f>SUM(C343:C346)</f>
        <v>4541</v>
      </c>
      <c r="D342" s="230">
        <v>847</v>
      </c>
      <c r="E342" s="231">
        <f t="shared" si="57"/>
        <v>18.652279233648976</v>
      </c>
      <c r="F342" s="232"/>
      <c r="G342" s="233">
        <v>847</v>
      </c>
      <c r="H342" s="234">
        <f t="shared" si="58"/>
        <v>847</v>
      </c>
      <c r="I342" s="239">
        <f aca="true" t="shared" si="62" ref="I342:N342">SUM(I343:I346)</f>
        <v>847</v>
      </c>
      <c r="J342" s="239">
        <f t="shared" si="62"/>
        <v>0</v>
      </c>
      <c r="K342" s="239">
        <f t="shared" si="62"/>
        <v>0</v>
      </c>
      <c r="L342" s="239">
        <f t="shared" si="62"/>
        <v>0</v>
      </c>
      <c r="M342" s="239">
        <f t="shared" si="62"/>
        <v>0</v>
      </c>
      <c r="N342" s="239">
        <f t="shared" si="62"/>
        <v>0</v>
      </c>
      <c r="O342" s="210">
        <f t="shared" si="55"/>
        <v>0.0847</v>
      </c>
    </row>
    <row r="343" spans="1:15" ht="15" customHeight="1">
      <c r="A343" s="228" t="s">
        <v>601</v>
      </c>
      <c r="B343" s="229" t="s">
        <v>71</v>
      </c>
      <c r="C343" s="230">
        <v>300</v>
      </c>
      <c r="D343" s="235">
        <v>297</v>
      </c>
      <c r="E343" s="231">
        <f t="shared" si="57"/>
        <v>99</v>
      </c>
      <c r="F343" s="232"/>
      <c r="G343" s="233">
        <v>297</v>
      </c>
      <c r="H343" s="234">
        <f t="shared" si="58"/>
        <v>297</v>
      </c>
      <c r="I343" s="239">
        <v>297</v>
      </c>
      <c r="J343" s="239"/>
      <c r="K343" s="239"/>
      <c r="L343" s="239"/>
      <c r="M343" s="239"/>
      <c r="N343" s="239"/>
      <c r="O343" s="210">
        <f t="shared" si="55"/>
        <v>0.0297</v>
      </c>
    </row>
    <row r="344" spans="1:15" ht="15" customHeight="1">
      <c r="A344" s="228" t="s">
        <v>602</v>
      </c>
      <c r="B344" s="229" t="s">
        <v>73</v>
      </c>
      <c r="C344" s="230">
        <v>0</v>
      </c>
      <c r="D344" s="235">
        <v>0</v>
      </c>
      <c r="E344" s="231">
        <f t="shared" si="57"/>
      </c>
      <c r="F344" s="232"/>
      <c r="G344" s="233">
        <v>0</v>
      </c>
      <c r="H344" s="234">
        <f t="shared" si="58"/>
        <v>0</v>
      </c>
      <c r="I344" s="239">
        <v>0</v>
      </c>
      <c r="J344" s="239"/>
      <c r="K344" s="239"/>
      <c r="L344" s="239"/>
      <c r="M344" s="239"/>
      <c r="N344" s="239"/>
      <c r="O344" s="210">
        <f t="shared" si="55"/>
        <v>0</v>
      </c>
    </row>
    <row r="345" spans="1:15" ht="15" customHeight="1">
      <c r="A345" s="228" t="s">
        <v>603</v>
      </c>
      <c r="B345" s="229" t="s">
        <v>75</v>
      </c>
      <c r="C345" s="230">
        <v>0</v>
      </c>
      <c r="D345" s="235">
        <v>0</v>
      </c>
      <c r="E345" s="231">
        <f t="shared" si="57"/>
      </c>
      <c r="F345" s="232"/>
      <c r="G345" s="233">
        <v>0</v>
      </c>
      <c r="H345" s="234">
        <f t="shared" si="58"/>
        <v>0</v>
      </c>
      <c r="I345" s="239">
        <v>0</v>
      </c>
      <c r="J345" s="239"/>
      <c r="K345" s="239"/>
      <c r="L345" s="239"/>
      <c r="M345" s="239"/>
      <c r="N345" s="239"/>
      <c r="O345" s="210">
        <f t="shared" si="55"/>
        <v>0</v>
      </c>
    </row>
    <row r="346" spans="1:15" ht="15" customHeight="1">
      <c r="A346" s="228" t="s">
        <v>604</v>
      </c>
      <c r="B346" s="229" t="s">
        <v>605</v>
      </c>
      <c r="C346" s="230">
        <v>4241</v>
      </c>
      <c r="D346" s="235">
        <v>550</v>
      </c>
      <c r="E346" s="231">
        <f t="shared" si="57"/>
        <v>12.968639471822682</v>
      </c>
      <c r="F346" s="232"/>
      <c r="G346" s="233">
        <v>550</v>
      </c>
      <c r="H346" s="234">
        <f t="shared" si="58"/>
        <v>550</v>
      </c>
      <c r="I346" s="239">
        <v>550</v>
      </c>
      <c r="J346" s="239"/>
      <c r="K346" s="239"/>
      <c r="L346" s="239"/>
      <c r="M346" s="239"/>
      <c r="N346" s="239"/>
      <c r="O346" s="210">
        <f t="shared" si="55"/>
        <v>0.055</v>
      </c>
    </row>
    <row r="347" spans="1:15" ht="15" customHeight="1">
      <c r="A347" s="228" t="s">
        <v>606</v>
      </c>
      <c r="B347" s="229" t="s">
        <v>607</v>
      </c>
      <c r="C347" s="230">
        <f>SUM(C348:C353)</f>
        <v>27176</v>
      </c>
      <c r="D347" s="230">
        <f>SUM(D348:D353)</f>
        <v>26980</v>
      </c>
      <c r="E347" s="231">
        <f t="shared" si="57"/>
        <v>99.27877539005004</v>
      </c>
      <c r="F347" s="232"/>
      <c r="G347" s="233">
        <v>26966</v>
      </c>
      <c r="H347" s="234">
        <f t="shared" si="58"/>
        <v>26980</v>
      </c>
      <c r="I347" s="239">
        <f aca="true" t="shared" si="63" ref="I347:N347">SUM(I348:I353)</f>
        <v>26966</v>
      </c>
      <c r="J347" s="239">
        <f t="shared" si="63"/>
        <v>0</v>
      </c>
      <c r="K347" s="239">
        <f t="shared" si="63"/>
        <v>14</v>
      </c>
      <c r="L347" s="239">
        <f t="shared" si="63"/>
        <v>0</v>
      </c>
      <c r="M347" s="239">
        <f t="shared" si="63"/>
        <v>0</v>
      </c>
      <c r="N347" s="239">
        <f t="shared" si="63"/>
        <v>0</v>
      </c>
      <c r="O347" s="210">
        <f t="shared" si="55"/>
        <v>2.698</v>
      </c>
    </row>
    <row r="348" spans="1:15" ht="15" customHeight="1">
      <c r="A348" s="228" t="s">
        <v>608</v>
      </c>
      <c r="B348" s="229" t="s">
        <v>609</v>
      </c>
      <c r="C348" s="230">
        <v>1050</v>
      </c>
      <c r="D348" s="235">
        <v>772</v>
      </c>
      <c r="E348" s="231">
        <f t="shared" si="57"/>
        <v>73.52380952380952</v>
      </c>
      <c r="F348" s="232"/>
      <c r="G348" s="233">
        <v>772</v>
      </c>
      <c r="H348" s="234">
        <f t="shared" si="58"/>
        <v>772</v>
      </c>
      <c r="I348" s="239">
        <v>772</v>
      </c>
      <c r="J348" s="239"/>
      <c r="K348" s="239"/>
      <c r="L348" s="239"/>
      <c r="M348" s="239"/>
      <c r="N348" s="239"/>
      <c r="O348" s="210">
        <f t="shared" si="55"/>
        <v>0.0772</v>
      </c>
    </row>
    <row r="349" spans="1:15" ht="15" customHeight="1">
      <c r="A349" s="228" t="s">
        <v>610</v>
      </c>
      <c r="B349" s="229" t="s">
        <v>611</v>
      </c>
      <c r="C349" s="230">
        <v>9220</v>
      </c>
      <c r="D349" s="235">
        <v>8160</v>
      </c>
      <c r="E349" s="231">
        <f t="shared" si="57"/>
        <v>88.50325379609545</v>
      </c>
      <c r="F349" s="232"/>
      <c r="G349" s="233">
        <v>8160</v>
      </c>
      <c r="H349" s="234">
        <f t="shared" si="58"/>
        <v>8160</v>
      </c>
      <c r="I349" s="239">
        <v>8160</v>
      </c>
      <c r="J349" s="239"/>
      <c r="K349" s="239"/>
      <c r="L349" s="239"/>
      <c r="M349" s="239"/>
      <c r="N349" s="239"/>
      <c r="O349" s="210">
        <f t="shared" si="55"/>
        <v>0.816</v>
      </c>
    </row>
    <row r="350" spans="1:15" ht="15" customHeight="1">
      <c r="A350" s="228" t="s">
        <v>612</v>
      </c>
      <c r="B350" s="229" t="s">
        <v>613</v>
      </c>
      <c r="C350" s="230">
        <v>7196</v>
      </c>
      <c r="D350" s="235">
        <v>5540</v>
      </c>
      <c r="E350" s="231">
        <f t="shared" si="57"/>
        <v>76.98721511951085</v>
      </c>
      <c r="F350" s="232"/>
      <c r="G350" s="233">
        <v>5538</v>
      </c>
      <c r="H350" s="234">
        <f t="shared" si="58"/>
        <v>5540</v>
      </c>
      <c r="I350" s="239">
        <v>5538</v>
      </c>
      <c r="J350" s="239"/>
      <c r="K350" s="239">
        <v>2</v>
      </c>
      <c r="L350" s="239"/>
      <c r="M350" s="239"/>
      <c r="N350" s="239"/>
      <c r="O350" s="210">
        <f t="shared" si="55"/>
        <v>0.554</v>
      </c>
    </row>
    <row r="351" spans="1:15" ht="15" customHeight="1">
      <c r="A351" s="228" t="s">
        <v>614</v>
      </c>
      <c r="B351" s="229" t="s">
        <v>615</v>
      </c>
      <c r="C351" s="230">
        <v>9430</v>
      </c>
      <c r="D351" s="235">
        <v>12157</v>
      </c>
      <c r="E351" s="231">
        <f t="shared" si="57"/>
        <v>128.91834570519617</v>
      </c>
      <c r="F351" s="232"/>
      <c r="G351" s="233">
        <v>12157</v>
      </c>
      <c r="H351" s="234">
        <f t="shared" si="58"/>
        <v>12157</v>
      </c>
      <c r="I351" s="239">
        <v>12157</v>
      </c>
      <c r="J351" s="239"/>
      <c r="K351" s="239"/>
      <c r="L351" s="239"/>
      <c r="M351" s="239"/>
      <c r="N351" s="239"/>
      <c r="O351" s="210">
        <f t="shared" si="55"/>
        <v>1.2157</v>
      </c>
    </row>
    <row r="352" spans="1:15" ht="15" customHeight="1">
      <c r="A352" s="228" t="s">
        <v>616</v>
      </c>
      <c r="B352" s="229" t="s">
        <v>617</v>
      </c>
      <c r="C352" s="230">
        <v>0</v>
      </c>
      <c r="D352" s="235">
        <v>0</v>
      </c>
      <c r="E352" s="231">
        <f t="shared" si="57"/>
      </c>
      <c r="F352" s="232"/>
      <c r="G352" s="233">
        <v>0</v>
      </c>
      <c r="H352" s="234">
        <f t="shared" si="58"/>
        <v>0</v>
      </c>
      <c r="I352" s="239">
        <v>0</v>
      </c>
      <c r="J352" s="239"/>
      <c r="K352" s="239"/>
      <c r="L352" s="239"/>
      <c r="M352" s="239"/>
      <c r="N352" s="239"/>
      <c r="O352" s="210">
        <f t="shared" si="55"/>
        <v>0</v>
      </c>
    </row>
    <row r="353" spans="1:15" ht="15" customHeight="1">
      <c r="A353" s="228" t="s">
        <v>618</v>
      </c>
      <c r="B353" s="229" t="s">
        <v>619</v>
      </c>
      <c r="C353" s="230">
        <v>280</v>
      </c>
      <c r="D353" s="235">
        <v>351</v>
      </c>
      <c r="E353" s="231">
        <f t="shared" si="57"/>
        <v>125.35714285714286</v>
      </c>
      <c r="F353" s="232"/>
      <c r="G353" s="233">
        <v>339</v>
      </c>
      <c r="H353" s="234">
        <f t="shared" si="58"/>
        <v>351</v>
      </c>
      <c r="I353" s="239">
        <v>339</v>
      </c>
      <c r="J353" s="239"/>
      <c r="K353" s="239">
        <v>12</v>
      </c>
      <c r="L353" s="239"/>
      <c r="M353" s="239"/>
      <c r="N353" s="239"/>
      <c r="O353" s="210">
        <f t="shared" si="55"/>
        <v>0.0351</v>
      </c>
    </row>
    <row r="354" spans="1:15" ht="15" customHeight="1">
      <c r="A354" s="228" t="s">
        <v>620</v>
      </c>
      <c r="B354" s="229" t="s">
        <v>621</v>
      </c>
      <c r="C354" s="230">
        <f>SUM(C355:C359)</f>
        <v>14833</v>
      </c>
      <c r="D354" s="230">
        <f>SUM(D355:D359)</f>
        <v>15324</v>
      </c>
      <c r="E354" s="231">
        <f t="shared" si="57"/>
        <v>103.31018674576957</v>
      </c>
      <c r="F354" s="232"/>
      <c r="G354" s="233">
        <v>13842</v>
      </c>
      <c r="H354" s="234">
        <f t="shared" si="58"/>
        <v>15324</v>
      </c>
      <c r="I354" s="239">
        <f aca="true" t="shared" si="64" ref="I354:N354">SUM(I355:I359)</f>
        <v>13842</v>
      </c>
      <c r="J354" s="239">
        <f t="shared" si="64"/>
        <v>0</v>
      </c>
      <c r="K354" s="239">
        <f t="shared" si="64"/>
        <v>1482</v>
      </c>
      <c r="L354" s="239">
        <f t="shared" si="64"/>
        <v>0</v>
      </c>
      <c r="M354" s="239">
        <f t="shared" si="64"/>
        <v>0</v>
      </c>
      <c r="N354" s="239">
        <f t="shared" si="64"/>
        <v>0</v>
      </c>
      <c r="O354" s="210">
        <f t="shared" si="55"/>
        <v>1.5324</v>
      </c>
    </row>
    <row r="355" spans="1:15" ht="15" customHeight="1">
      <c r="A355" s="228" t="s">
        <v>622</v>
      </c>
      <c r="B355" s="229" t="s">
        <v>623</v>
      </c>
      <c r="C355" s="230">
        <v>0</v>
      </c>
      <c r="D355" s="235">
        <v>0</v>
      </c>
      <c r="E355" s="231">
        <f t="shared" si="57"/>
      </c>
      <c r="F355" s="232"/>
      <c r="G355" s="233">
        <v>0</v>
      </c>
      <c r="H355" s="234">
        <f t="shared" si="58"/>
        <v>0</v>
      </c>
      <c r="I355" s="239">
        <v>0</v>
      </c>
      <c r="J355" s="239"/>
      <c r="K355" s="239"/>
      <c r="L355" s="239"/>
      <c r="M355" s="239"/>
      <c r="N355" s="239"/>
      <c r="O355" s="210">
        <f t="shared" si="55"/>
        <v>0</v>
      </c>
    </row>
    <row r="356" spans="1:15" ht="15" customHeight="1">
      <c r="A356" s="228" t="s">
        <v>624</v>
      </c>
      <c r="B356" s="229" t="s">
        <v>625</v>
      </c>
      <c r="C356" s="230">
        <v>5700</v>
      </c>
      <c r="D356" s="235">
        <v>5767</v>
      </c>
      <c r="E356" s="231">
        <f t="shared" si="57"/>
        <v>101.17543859649123</v>
      </c>
      <c r="F356" s="232"/>
      <c r="G356" s="233">
        <v>4993</v>
      </c>
      <c r="H356" s="234">
        <f t="shared" si="58"/>
        <v>5767</v>
      </c>
      <c r="I356" s="239">
        <v>4993</v>
      </c>
      <c r="J356" s="239"/>
      <c r="K356" s="239">
        <v>774</v>
      </c>
      <c r="L356" s="239"/>
      <c r="M356" s="239"/>
      <c r="N356" s="239"/>
      <c r="O356" s="210">
        <f t="shared" si="55"/>
        <v>0.5767</v>
      </c>
    </row>
    <row r="357" spans="1:15" ht="15" customHeight="1">
      <c r="A357" s="228" t="s">
        <v>626</v>
      </c>
      <c r="B357" s="229" t="s">
        <v>627</v>
      </c>
      <c r="C357" s="230">
        <v>1596</v>
      </c>
      <c r="D357" s="235">
        <v>3658</v>
      </c>
      <c r="E357" s="231">
        <f t="shared" si="57"/>
        <v>229.1979949874687</v>
      </c>
      <c r="F357" s="232"/>
      <c r="G357" s="233">
        <v>3326</v>
      </c>
      <c r="H357" s="234">
        <f t="shared" si="58"/>
        <v>3658</v>
      </c>
      <c r="I357" s="239">
        <v>3326</v>
      </c>
      <c r="J357" s="239"/>
      <c r="K357" s="239">
        <v>332</v>
      </c>
      <c r="L357" s="239"/>
      <c r="M357" s="239"/>
      <c r="N357" s="239"/>
      <c r="O357" s="210">
        <f t="shared" si="55"/>
        <v>0.3658</v>
      </c>
    </row>
    <row r="358" spans="1:15" ht="15" customHeight="1">
      <c r="A358" s="228" t="s">
        <v>628</v>
      </c>
      <c r="B358" s="229" t="s">
        <v>629</v>
      </c>
      <c r="C358" s="230">
        <v>7537</v>
      </c>
      <c r="D358" s="235">
        <v>5899</v>
      </c>
      <c r="E358" s="231">
        <f t="shared" si="57"/>
        <v>78.26721507230994</v>
      </c>
      <c r="F358" s="232"/>
      <c r="G358" s="233">
        <v>5523</v>
      </c>
      <c r="H358" s="234">
        <f t="shared" si="58"/>
        <v>5899</v>
      </c>
      <c r="I358" s="239">
        <v>5523</v>
      </c>
      <c r="J358" s="239"/>
      <c r="K358" s="239">
        <v>376</v>
      </c>
      <c r="L358" s="239"/>
      <c r="M358" s="239"/>
      <c r="N358" s="239"/>
      <c r="O358" s="210">
        <f t="shared" si="55"/>
        <v>0.5899</v>
      </c>
    </row>
    <row r="359" spans="1:15" ht="15" customHeight="1">
      <c r="A359" s="228" t="s">
        <v>630</v>
      </c>
      <c r="B359" s="229" t="s">
        <v>631</v>
      </c>
      <c r="C359" s="230">
        <v>0</v>
      </c>
      <c r="D359" s="235">
        <v>0</v>
      </c>
      <c r="E359" s="231">
        <f t="shared" si="57"/>
      </c>
      <c r="F359" s="232"/>
      <c r="G359" s="233">
        <v>0</v>
      </c>
      <c r="H359" s="234">
        <f t="shared" si="58"/>
        <v>0</v>
      </c>
      <c r="I359" s="239">
        <v>0</v>
      </c>
      <c r="J359" s="239"/>
      <c r="K359" s="239"/>
      <c r="L359" s="239"/>
      <c r="M359" s="239"/>
      <c r="N359" s="239"/>
      <c r="O359" s="210">
        <f t="shared" si="55"/>
        <v>0</v>
      </c>
    </row>
    <row r="360" spans="1:15" ht="15" customHeight="1">
      <c r="A360" s="228" t="s">
        <v>632</v>
      </c>
      <c r="B360" s="229" t="s">
        <v>633</v>
      </c>
      <c r="C360" s="230">
        <f>SUM(C361:C365)</f>
        <v>1</v>
      </c>
      <c r="D360" s="230">
        <f>SUM(D361:D365)</f>
        <v>7</v>
      </c>
      <c r="E360" s="231">
        <f t="shared" si="57"/>
        <v>700</v>
      </c>
      <c r="F360" s="232"/>
      <c r="G360" s="233">
        <v>8</v>
      </c>
      <c r="H360" s="234">
        <f t="shared" si="58"/>
        <v>7</v>
      </c>
      <c r="I360" s="239">
        <f aca="true" t="shared" si="65" ref="I360:N360">SUM(I361:I365)</f>
        <v>0</v>
      </c>
      <c r="J360" s="239">
        <f t="shared" si="65"/>
        <v>0</v>
      </c>
      <c r="K360" s="239">
        <f t="shared" si="65"/>
        <v>7</v>
      </c>
      <c r="L360" s="239">
        <f t="shared" si="65"/>
        <v>0</v>
      </c>
      <c r="M360" s="239">
        <f t="shared" si="65"/>
        <v>0</v>
      </c>
      <c r="N360" s="239">
        <f t="shared" si="65"/>
        <v>0</v>
      </c>
      <c r="O360" s="210">
        <f t="shared" si="55"/>
        <v>0.0007</v>
      </c>
    </row>
    <row r="361" spans="1:15" ht="15" customHeight="1">
      <c r="A361" s="228" t="s">
        <v>634</v>
      </c>
      <c r="B361" s="229" t="s">
        <v>635</v>
      </c>
      <c r="C361" s="230">
        <v>0</v>
      </c>
      <c r="D361" s="235">
        <v>0</v>
      </c>
      <c r="E361" s="231">
        <f t="shared" si="57"/>
      </c>
      <c r="F361" s="232"/>
      <c r="G361" s="233">
        <v>0</v>
      </c>
      <c r="H361" s="234">
        <f t="shared" si="58"/>
        <v>0</v>
      </c>
      <c r="I361" s="239"/>
      <c r="J361" s="239"/>
      <c r="K361" s="239"/>
      <c r="L361" s="239"/>
      <c r="M361" s="239"/>
      <c r="N361" s="239"/>
      <c r="O361" s="210">
        <f t="shared" si="55"/>
        <v>0</v>
      </c>
    </row>
    <row r="362" spans="1:15" ht="15" customHeight="1">
      <c r="A362" s="228" t="s">
        <v>636</v>
      </c>
      <c r="B362" s="229" t="s">
        <v>637</v>
      </c>
      <c r="C362" s="230">
        <v>0</v>
      </c>
      <c r="D362" s="235">
        <v>0</v>
      </c>
      <c r="E362" s="231">
        <f t="shared" si="57"/>
      </c>
      <c r="F362" s="232"/>
      <c r="G362" s="233">
        <v>0</v>
      </c>
      <c r="H362" s="234">
        <f t="shared" si="58"/>
        <v>0</v>
      </c>
      <c r="I362" s="239"/>
      <c r="J362" s="239"/>
      <c r="K362" s="239"/>
      <c r="L362" s="239"/>
      <c r="M362" s="239"/>
      <c r="N362" s="239"/>
      <c r="O362" s="210">
        <f t="shared" si="55"/>
        <v>0</v>
      </c>
    </row>
    <row r="363" spans="1:15" ht="15" customHeight="1">
      <c r="A363" s="228" t="s">
        <v>638</v>
      </c>
      <c r="B363" s="229" t="s">
        <v>639</v>
      </c>
      <c r="C363" s="230">
        <v>0</v>
      </c>
      <c r="D363" s="235">
        <v>0</v>
      </c>
      <c r="E363" s="231">
        <f t="shared" si="57"/>
      </c>
      <c r="F363" s="232"/>
      <c r="G363" s="233">
        <v>0</v>
      </c>
      <c r="H363" s="234">
        <f t="shared" si="58"/>
        <v>0</v>
      </c>
      <c r="I363" s="239"/>
      <c r="J363" s="239"/>
      <c r="K363" s="239"/>
      <c r="L363" s="239"/>
      <c r="M363" s="239"/>
      <c r="N363" s="239"/>
      <c r="O363" s="210">
        <f t="shared" si="55"/>
        <v>0</v>
      </c>
    </row>
    <row r="364" spans="1:15" ht="15" customHeight="1">
      <c r="A364" s="228" t="s">
        <v>640</v>
      </c>
      <c r="B364" s="229" t="s">
        <v>641</v>
      </c>
      <c r="C364" s="230">
        <v>0</v>
      </c>
      <c r="D364" s="235">
        <v>0</v>
      </c>
      <c r="E364" s="231">
        <f t="shared" si="57"/>
      </c>
      <c r="F364" s="232"/>
      <c r="G364" s="233">
        <v>0</v>
      </c>
      <c r="H364" s="234">
        <f t="shared" si="58"/>
        <v>0</v>
      </c>
      <c r="I364" s="239"/>
      <c r="J364" s="239"/>
      <c r="K364" s="239"/>
      <c r="L364" s="239"/>
      <c r="M364" s="239"/>
      <c r="N364" s="239"/>
      <c r="O364" s="210">
        <f t="shared" si="55"/>
        <v>0</v>
      </c>
    </row>
    <row r="365" spans="1:15" ht="15" customHeight="1">
      <c r="A365" s="228" t="s">
        <v>642</v>
      </c>
      <c r="B365" s="229" t="s">
        <v>643</v>
      </c>
      <c r="C365" s="230">
        <v>1</v>
      </c>
      <c r="D365" s="235">
        <v>7</v>
      </c>
      <c r="E365" s="231">
        <f t="shared" si="57"/>
        <v>700</v>
      </c>
      <c r="F365" s="232"/>
      <c r="G365" s="233">
        <v>8</v>
      </c>
      <c r="H365" s="234">
        <f t="shared" si="58"/>
        <v>7</v>
      </c>
      <c r="I365" s="239"/>
      <c r="J365" s="239"/>
      <c r="K365" s="239">
        <v>7</v>
      </c>
      <c r="L365" s="239"/>
      <c r="M365" s="239"/>
      <c r="N365" s="239"/>
      <c r="O365" s="210">
        <f t="shared" si="55"/>
        <v>0.0007</v>
      </c>
    </row>
    <row r="366" spans="1:15" ht="15" customHeight="1">
      <c r="A366" s="228" t="s">
        <v>644</v>
      </c>
      <c r="B366" s="229" t="s">
        <v>645</v>
      </c>
      <c r="C366" s="230">
        <f>SUM(C367:C369)</f>
        <v>0</v>
      </c>
      <c r="D366" s="235">
        <v>0</v>
      </c>
      <c r="E366" s="231">
        <f t="shared" si="57"/>
      </c>
      <c r="F366" s="232"/>
      <c r="G366" s="233">
        <v>0</v>
      </c>
      <c r="H366" s="234">
        <f t="shared" si="58"/>
        <v>0</v>
      </c>
      <c r="I366" s="239">
        <f aca="true" t="shared" si="66" ref="I366:N366">SUM(I367:I369)</f>
        <v>0</v>
      </c>
      <c r="J366" s="239">
        <f t="shared" si="66"/>
        <v>0</v>
      </c>
      <c r="K366" s="239">
        <f t="shared" si="66"/>
        <v>0</v>
      </c>
      <c r="L366" s="239">
        <f t="shared" si="66"/>
        <v>0</v>
      </c>
      <c r="M366" s="239">
        <f t="shared" si="66"/>
        <v>0</v>
      </c>
      <c r="N366" s="239">
        <f t="shared" si="66"/>
        <v>0</v>
      </c>
      <c r="O366" s="210">
        <f t="shared" si="55"/>
        <v>0</v>
      </c>
    </row>
    <row r="367" spans="1:15" ht="15" customHeight="1">
      <c r="A367" s="228" t="s">
        <v>646</v>
      </c>
      <c r="B367" s="229" t="s">
        <v>647</v>
      </c>
      <c r="C367" s="230">
        <v>0</v>
      </c>
      <c r="D367" s="235">
        <v>0</v>
      </c>
      <c r="E367" s="231">
        <f t="shared" si="57"/>
      </c>
      <c r="F367" s="232"/>
      <c r="G367" s="233">
        <v>0</v>
      </c>
      <c r="H367" s="234">
        <f t="shared" si="58"/>
        <v>0</v>
      </c>
      <c r="I367" s="239"/>
      <c r="J367" s="239"/>
      <c r="K367" s="239"/>
      <c r="L367" s="239"/>
      <c r="M367" s="239"/>
      <c r="N367" s="239"/>
      <c r="O367" s="210">
        <f t="shared" si="55"/>
        <v>0</v>
      </c>
    </row>
    <row r="368" spans="1:15" ht="15" customHeight="1">
      <c r="A368" s="228" t="s">
        <v>648</v>
      </c>
      <c r="B368" s="229" t="s">
        <v>649</v>
      </c>
      <c r="C368" s="230">
        <v>0</v>
      </c>
      <c r="D368" s="235">
        <v>0</v>
      </c>
      <c r="E368" s="231">
        <f t="shared" si="57"/>
      </c>
      <c r="F368" s="232"/>
      <c r="G368" s="233">
        <v>0</v>
      </c>
      <c r="H368" s="234">
        <f t="shared" si="58"/>
        <v>0</v>
      </c>
      <c r="I368" s="239"/>
      <c r="J368" s="239"/>
      <c r="K368" s="239"/>
      <c r="L368" s="239"/>
      <c r="M368" s="239"/>
      <c r="N368" s="239"/>
      <c r="O368" s="210">
        <f t="shared" si="55"/>
        <v>0</v>
      </c>
    </row>
    <row r="369" spans="1:15" ht="15" customHeight="1">
      <c r="A369" s="228" t="s">
        <v>650</v>
      </c>
      <c r="B369" s="229" t="s">
        <v>651</v>
      </c>
      <c r="C369" s="230">
        <v>0</v>
      </c>
      <c r="D369" s="235">
        <v>0</v>
      </c>
      <c r="E369" s="231">
        <f t="shared" si="57"/>
      </c>
      <c r="F369" s="232"/>
      <c r="G369" s="233">
        <v>0</v>
      </c>
      <c r="H369" s="234">
        <f t="shared" si="58"/>
        <v>0</v>
      </c>
      <c r="I369" s="239"/>
      <c r="J369" s="239"/>
      <c r="K369" s="239"/>
      <c r="L369" s="239"/>
      <c r="M369" s="239"/>
      <c r="N369" s="239"/>
      <c r="O369" s="210">
        <f t="shared" si="55"/>
        <v>0</v>
      </c>
    </row>
    <row r="370" spans="1:15" ht="15" customHeight="1">
      <c r="A370" s="228" t="s">
        <v>652</v>
      </c>
      <c r="B370" s="229" t="s">
        <v>653</v>
      </c>
      <c r="C370" s="230">
        <f>SUM(C371:C373)</f>
        <v>0</v>
      </c>
      <c r="D370" s="235">
        <v>0</v>
      </c>
      <c r="E370" s="231">
        <f t="shared" si="57"/>
      </c>
      <c r="F370" s="232"/>
      <c r="G370" s="233">
        <v>0</v>
      </c>
      <c r="H370" s="234">
        <f t="shared" si="58"/>
        <v>0</v>
      </c>
      <c r="I370" s="239">
        <f aca="true" t="shared" si="67" ref="I370:N370">SUM(I371:I373)</f>
        <v>0</v>
      </c>
      <c r="J370" s="239">
        <f t="shared" si="67"/>
        <v>0</v>
      </c>
      <c r="K370" s="239">
        <f t="shared" si="67"/>
        <v>0</v>
      </c>
      <c r="L370" s="239">
        <f t="shared" si="67"/>
        <v>0</v>
      </c>
      <c r="M370" s="239">
        <f t="shared" si="67"/>
        <v>0</v>
      </c>
      <c r="N370" s="239">
        <f t="shared" si="67"/>
        <v>0</v>
      </c>
      <c r="O370" s="210">
        <f t="shared" si="55"/>
        <v>0</v>
      </c>
    </row>
    <row r="371" spans="1:15" ht="15" customHeight="1">
      <c r="A371" s="228" t="s">
        <v>654</v>
      </c>
      <c r="B371" s="229" t="s">
        <v>655</v>
      </c>
      <c r="C371" s="230">
        <v>0</v>
      </c>
      <c r="D371" s="235">
        <v>0</v>
      </c>
      <c r="E371" s="231">
        <f t="shared" si="57"/>
      </c>
      <c r="F371" s="232"/>
      <c r="G371" s="233">
        <v>0</v>
      </c>
      <c r="H371" s="234">
        <f t="shared" si="58"/>
        <v>0</v>
      </c>
      <c r="I371" s="239"/>
      <c r="J371" s="239"/>
      <c r="K371" s="239"/>
      <c r="L371" s="239"/>
      <c r="M371" s="239"/>
      <c r="N371" s="239"/>
      <c r="O371" s="210">
        <f t="shared" si="55"/>
        <v>0</v>
      </c>
    </row>
    <row r="372" spans="1:15" ht="15" customHeight="1">
      <c r="A372" s="228" t="s">
        <v>656</v>
      </c>
      <c r="B372" s="229" t="s">
        <v>657</v>
      </c>
      <c r="C372" s="230">
        <v>0</v>
      </c>
      <c r="D372" s="235">
        <v>0</v>
      </c>
      <c r="E372" s="231">
        <f t="shared" si="57"/>
      </c>
      <c r="F372" s="232"/>
      <c r="G372" s="233">
        <v>0</v>
      </c>
      <c r="H372" s="234">
        <f t="shared" si="58"/>
        <v>0</v>
      </c>
      <c r="I372" s="239"/>
      <c r="J372" s="239"/>
      <c r="K372" s="239"/>
      <c r="L372" s="239"/>
      <c r="M372" s="239"/>
      <c r="N372" s="239"/>
      <c r="O372" s="210">
        <f t="shared" si="55"/>
        <v>0</v>
      </c>
    </row>
    <row r="373" spans="1:15" ht="15" customHeight="1">
      <c r="A373" s="228" t="s">
        <v>658</v>
      </c>
      <c r="B373" s="229" t="s">
        <v>659</v>
      </c>
      <c r="C373" s="230">
        <v>0</v>
      </c>
      <c r="D373" s="235">
        <v>0</v>
      </c>
      <c r="E373" s="231">
        <f t="shared" si="57"/>
      </c>
      <c r="F373" s="232"/>
      <c r="G373" s="233">
        <v>0</v>
      </c>
      <c r="H373" s="234">
        <f t="shared" si="58"/>
        <v>0</v>
      </c>
      <c r="I373" s="239"/>
      <c r="J373" s="239"/>
      <c r="K373" s="239"/>
      <c r="L373" s="239"/>
      <c r="M373" s="239"/>
      <c r="N373" s="239"/>
      <c r="O373" s="210">
        <f t="shared" si="55"/>
        <v>0</v>
      </c>
    </row>
    <row r="374" spans="1:15" ht="15" customHeight="1">
      <c r="A374" s="228" t="s">
        <v>660</v>
      </c>
      <c r="B374" s="229" t="s">
        <v>661</v>
      </c>
      <c r="C374" s="230">
        <f>SUM(C375:C377)</f>
        <v>638</v>
      </c>
      <c r="D374" s="230">
        <f>SUM(D375:D377)</f>
        <v>627</v>
      </c>
      <c r="E374" s="231">
        <f t="shared" si="57"/>
        <v>98.27586206896551</v>
      </c>
      <c r="F374" s="232"/>
      <c r="G374" s="233">
        <v>627</v>
      </c>
      <c r="H374" s="234">
        <f t="shared" si="58"/>
        <v>627</v>
      </c>
      <c r="I374" s="239">
        <f aca="true" t="shared" si="68" ref="I374:N374">SUM(I375:I377)</f>
        <v>627</v>
      </c>
      <c r="J374" s="239">
        <f t="shared" si="68"/>
        <v>0</v>
      </c>
      <c r="K374" s="239">
        <f t="shared" si="68"/>
        <v>0</v>
      </c>
      <c r="L374" s="239">
        <f t="shared" si="68"/>
        <v>0</v>
      </c>
      <c r="M374" s="239">
        <f t="shared" si="68"/>
        <v>0</v>
      </c>
      <c r="N374" s="239">
        <f t="shared" si="68"/>
        <v>0</v>
      </c>
      <c r="O374" s="210">
        <f t="shared" si="55"/>
        <v>0.0627</v>
      </c>
    </row>
    <row r="375" spans="1:15" ht="15" customHeight="1">
      <c r="A375" s="228" t="s">
        <v>662</v>
      </c>
      <c r="B375" s="229" t="s">
        <v>663</v>
      </c>
      <c r="C375" s="230">
        <v>638</v>
      </c>
      <c r="D375" s="235">
        <v>627</v>
      </c>
      <c r="E375" s="231">
        <f t="shared" si="57"/>
        <v>98.27586206896551</v>
      </c>
      <c r="F375" s="232"/>
      <c r="G375" s="233">
        <v>627</v>
      </c>
      <c r="H375" s="234">
        <f t="shared" si="58"/>
        <v>627</v>
      </c>
      <c r="I375" s="239">
        <v>627</v>
      </c>
      <c r="J375" s="239"/>
      <c r="K375" s="239"/>
      <c r="L375" s="239"/>
      <c r="M375" s="239"/>
      <c r="N375" s="239"/>
      <c r="O375" s="210">
        <f t="shared" si="55"/>
        <v>0.0627</v>
      </c>
    </row>
    <row r="376" spans="1:15" ht="15" customHeight="1">
      <c r="A376" s="228" t="s">
        <v>664</v>
      </c>
      <c r="B376" s="229" t="s">
        <v>665</v>
      </c>
      <c r="C376" s="230">
        <v>0</v>
      </c>
      <c r="D376" s="235">
        <v>0</v>
      </c>
      <c r="E376" s="231">
        <f t="shared" si="57"/>
      </c>
      <c r="F376" s="232"/>
      <c r="G376" s="233">
        <v>0</v>
      </c>
      <c r="H376" s="234">
        <f t="shared" si="58"/>
        <v>0</v>
      </c>
      <c r="I376" s="239"/>
      <c r="J376" s="239"/>
      <c r="K376" s="239"/>
      <c r="L376" s="239"/>
      <c r="M376" s="239"/>
      <c r="N376" s="239"/>
      <c r="O376" s="210">
        <f t="shared" si="55"/>
        <v>0</v>
      </c>
    </row>
    <row r="377" spans="1:15" ht="15" customHeight="1">
      <c r="A377" s="228" t="s">
        <v>666</v>
      </c>
      <c r="B377" s="229" t="s">
        <v>667</v>
      </c>
      <c r="C377" s="230">
        <v>0</v>
      </c>
      <c r="D377" s="235">
        <v>0</v>
      </c>
      <c r="E377" s="231">
        <f t="shared" si="57"/>
      </c>
      <c r="F377" s="232"/>
      <c r="G377" s="233">
        <v>0</v>
      </c>
      <c r="H377" s="234">
        <f t="shared" si="58"/>
        <v>0</v>
      </c>
      <c r="I377" s="239"/>
      <c r="J377" s="239"/>
      <c r="K377" s="239"/>
      <c r="L377" s="239"/>
      <c r="M377" s="239"/>
      <c r="N377" s="239"/>
      <c r="O377" s="210">
        <f t="shared" si="55"/>
        <v>0</v>
      </c>
    </row>
    <row r="378" spans="1:15" ht="15" customHeight="1">
      <c r="A378" s="228" t="s">
        <v>668</v>
      </c>
      <c r="B378" s="229" t="s">
        <v>669</v>
      </c>
      <c r="C378" s="230">
        <f>SUM(C379:C383)</f>
        <v>1115</v>
      </c>
      <c r="D378" s="230">
        <f>SUM(D379:D383)</f>
        <v>1114</v>
      </c>
      <c r="E378" s="231">
        <f t="shared" si="57"/>
        <v>99.91031390134529</v>
      </c>
      <c r="F378" s="232"/>
      <c r="G378" s="233">
        <v>1087</v>
      </c>
      <c r="H378" s="234">
        <f t="shared" si="58"/>
        <v>1114</v>
      </c>
      <c r="I378" s="239">
        <f aca="true" t="shared" si="69" ref="I378:N378">SUM(I379:I383)</f>
        <v>1087</v>
      </c>
      <c r="J378" s="239">
        <f t="shared" si="69"/>
        <v>0</v>
      </c>
      <c r="K378" s="239">
        <f t="shared" si="69"/>
        <v>27</v>
      </c>
      <c r="L378" s="239">
        <f t="shared" si="69"/>
        <v>0</v>
      </c>
      <c r="M378" s="239">
        <f t="shared" si="69"/>
        <v>0</v>
      </c>
      <c r="N378" s="239">
        <f t="shared" si="69"/>
        <v>0</v>
      </c>
      <c r="O378" s="210">
        <f t="shared" si="55"/>
        <v>0.1114</v>
      </c>
    </row>
    <row r="379" spans="1:15" ht="15" customHeight="1">
      <c r="A379" s="228" t="s">
        <v>670</v>
      </c>
      <c r="B379" s="229" t="s">
        <v>671</v>
      </c>
      <c r="C379" s="230">
        <v>5</v>
      </c>
      <c r="D379" s="235">
        <v>27</v>
      </c>
      <c r="E379" s="231">
        <f t="shared" si="57"/>
        <v>540</v>
      </c>
      <c r="F379" s="232"/>
      <c r="G379" s="233">
        <v>0</v>
      </c>
      <c r="H379" s="234">
        <f t="shared" si="58"/>
        <v>27</v>
      </c>
      <c r="I379" s="239">
        <v>0</v>
      </c>
      <c r="J379" s="239"/>
      <c r="K379" s="239">
        <v>27</v>
      </c>
      <c r="L379" s="239"/>
      <c r="M379" s="239"/>
      <c r="N379" s="239"/>
      <c r="O379" s="210">
        <f t="shared" si="55"/>
        <v>0.0027</v>
      </c>
    </row>
    <row r="380" spans="1:15" ht="15" customHeight="1">
      <c r="A380" s="228" t="s">
        <v>672</v>
      </c>
      <c r="B380" s="229" t="s">
        <v>673</v>
      </c>
      <c r="C380" s="230">
        <v>1110</v>
      </c>
      <c r="D380" s="235">
        <v>1087</v>
      </c>
      <c r="E380" s="231">
        <f t="shared" si="57"/>
        <v>97.92792792792793</v>
      </c>
      <c r="F380" s="232"/>
      <c r="G380" s="233">
        <v>1087</v>
      </c>
      <c r="H380" s="234">
        <f t="shared" si="58"/>
        <v>1087</v>
      </c>
      <c r="I380" s="239">
        <v>1087</v>
      </c>
      <c r="J380" s="239"/>
      <c r="K380" s="239"/>
      <c r="L380" s="239"/>
      <c r="M380" s="239"/>
      <c r="N380" s="239"/>
      <c r="O380" s="210">
        <f t="shared" si="55"/>
        <v>0.1087</v>
      </c>
    </row>
    <row r="381" spans="1:15" ht="15" customHeight="1">
      <c r="A381" s="228" t="s">
        <v>674</v>
      </c>
      <c r="B381" s="229" t="s">
        <v>675</v>
      </c>
      <c r="C381" s="230">
        <v>0</v>
      </c>
      <c r="D381" s="235">
        <v>0</v>
      </c>
      <c r="E381" s="231">
        <f t="shared" si="57"/>
      </c>
      <c r="F381" s="232"/>
      <c r="G381" s="233">
        <v>0</v>
      </c>
      <c r="H381" s="234">
        <f t="shared" si="58"/>
        <v>0</v>
      </c>
      <c r="I381" s="239">
        <v>0</v>
      </c>
      <c r="J381" s="239"/>
      <c r="K381" s="239"/>
      <c r="L381" s="239"/>
      <c r="M381" s="239"/>
      <c r="N381" s="239"/>
      <c r="O381" s="210">
        <f t="shared" si="55"/>
        <v>0</v>
      </c>
    </row>
    <row r="382" spans="1:15" ht="15" customHeight="1">
      <c r="A382" s="228" t="s">
        <v>676</v>
      </c>
      <c r="B382" s="229" t="s">
        <v>677</v>
      </c>
      <c r="C382" s="230">
        <v>0</v>
      </c>
      <c r="D382" s="235">
        <v>0</v>
      </c>
      <c r="E382" s="231">
        <f t="shared" si="57"/>
      </c>
      <c r="F382" s="232"/>
      <c r="G382" s="233">
        <v>0</v>
      </c>
      <c r="H382" s="234">
        <f t="shared" si="58"/>
        <v>0</v>
      </c>
      <c r="I382" s="239">
        <v>0</v>
      </c>
      <c r="J382" s="239"/>
      <c r="K382" s="239"/>
      <c r="L382" s="239"/>
      <c r="M382" s="239"/>
      <c r="N382" s="239"/>
      <c r="O382" s="210">
        <f aca="true" t="shared" si="70" ref="O382:O445">D382/10000</f>
        <v>0</v>
      </c>
    </row>
    <row r="383" spans="1:15" ht="15" customHeight="1">
      <c r="A383" s="228" t="s">
        <v>678</v>
      </c>
      <c r="B383" s="229" t="s">
        <v>679</v>
      </c>
      <c r="C383" s="230">
        <v>0</v>
      </c>
      <c r="D383" s="235">
        <v>0</v>
      </c>
      <c r="E383" s="231">
        <f t="shared" si="57"/>
      </c>
      <c r="F383" s="232"/>
      <c r="G383" s="233">
        <v>0</v>
      </c>
      <c r="H383" s="234">
        <f t="shared" si="58"/>
        <v>0</v>
      </c>
      <c r="I383" s="239">
        <v>0</v>
      </c>
      <c r="J383" s="239"/>
      <c r="K383" s="239"/>
      <c r="L383" s="239"/>
      <c r="M383" s="239"/>
      <c r="N383" s="239"/>
      <c r="O383" s="210">
        <f t="shared" si="70"/>
        <v>0</v>
      </c>
    </row>
    <row r="384" spans="1:15" ht="15" customHeight="1">
      <c r="A384" s="228" t="s">
        <v>680</v>
      </c>
      <c r="B384" s="229" t="s">
        <v>681</v>
      </c>
      <c r="C384" s="230">
        <f>SUM(C385:C390)</f>
        <v>1281</v>
      </c>
      <c r="D384" s="230">
        <f>SUM(D385:D390)</f>
        <v>475</v>
      </c>
      <c r="E384" s="231">
        <f t="shared" si="57"/>
        <v>37.08040593286495</v>
      </c>
      <c r="F384" s="232"/>
      <c r="G384" s="233">
        <v>475</v>
      </c>
      <c r="H384" s="234">
        <f t="shared" si="58"/>
        <v>475</v>
      </c>
      <c r="I384" s="239">
        <f aca="true" t="shared" si="71" ref="I384:N384">SUM(I385:I390)</f>
        <v>475</v>
      </c>
      <c r="J384" s="239">
        <f t="shared" si="71"/>
        <v>0</v>
      </c>
      <c r="K384" s="239">
        <f t="shared" si="71"/>
        <v>0</v>
      </c>
      <c r="L384" s="239">
        <f t="shared" si="71"/>
        <v>0</v>
      </c>
      <c r="M384" s="239">
        <f t="shared" si="71"/>
        <v>0</v>
      </c>
      <c r="N384" s="239">
        <f t="shared" si="71"/>
        <v>0</v>
      </c>
      <c r="O384" s="210">
        <f t="shared" si="70"/>
        <v>0.0475</v>
      </c>
    </row>
    <row r="385" spans="1:15" ht="15" customHeight="1">
      <c r="A385" s="228" t="s">
        <v>682</v>
      </c>
      <c r="B385" s="229" t="s">
        <v>683</v>
      </c>
      <c r="C385" s="230">
        <v>0</v>
      </c>
      <c r="D385" s="235">
        <v>0</v>
      </c>
      <c r="E385" s="231">
        <f t="shared" si="57"/>
      </c>
      <c r="F385" s="232"/>
      <c r="G385" s="233">
        <v>0</v>
      </c>
      <c r="H385" s="234">
        <f t="shared" si="58"/>
        <v>0</v>
      </c>
      <c r="I385" s="239"/>
      <c r="J385" s="239"/>
      <c r="K385" s="239"/>
      <c r="L385" s="239"/>
      <c r="M385" s="239"/>
      <c r="N385" s="239"/>
      <c r="O385" s="210">
        <f t="shared" si="70"/>
        <v>0</v>
      </c>
    </row>
    <row r="386" spans="1:15" ht="15" customHeight="1">
      <c r="A386" s="228" t="s">
        <v>684</v>
      </c>
      <c r="B386" s="229" t="s">
        <v>685</v>
      </c>
      <c r="C386" s="230">
        <v>0</v>
      </c>
      <c r="D386" s="235">
        <v>0</v>
      </c>
      <c r="E386" s="231">
        <f t="shared" si="57"/>
      </c>
      <c r="F386" s="232"/>
      <c r="G386" s="233">
        <v>0</v>
      </c>
      <c r="H386" s="234">
        <f t="shared" si="58"/>
        <v>0</v>
      </c>
      <c r="I386" s="239"/>
      <c r="J386" s="239"/>
      <c r="K386" s="239"/>
      <c r="L386" s="239"/>
      <c r="M386" s="239"/>
      <c r="N386" s="239"/>
      <c r="O386" s="210">
        <f t="shared" si="70"/>
        <v>0</v>
      </c>
    </row>
    <row r="387" spans="1:15" ht="15" customHeight="1">
      <c r="A387" s="228" t="s">
        <v>686</v>
      </c>
      <c r="B387" s="229" t="s">
        <v>687</v>
      </c>
      <c r="C387" s="230">
        <v>0</v>
      </c>
      <c r="D387" s="235">
        <v>0</v>
      </c>
      <c r="E387" s="231">
        <f t="shared" si="57"/>
      </c>
      <c r="F387" s="232"/>
      <c r="G387" s="233">
        <v>0</v>
      </c>
      <c r="H387" s="234">
        <f t="shared" si="58"/>
        <v>0</v>
      </c>
      <c r="I387" s="239"/>
      <c r="J387" s="239"/>
      <c r="K387" s="239"/>
      <c r="L387" s="239"/>
      <c r="M387" s="239"/>
      <c r="N387" s="239"/>
      <c r="O387" s="210">
        <f t="shared" si="70"/>
        <v>0</v>
      </c>
    </row>
    <row r="388" spans="1:15" ht="15" customHeight="1">
      <c r="A388" s="228" t="s">
        <v>688</v>
      </c>
      <c r="B388" s="229" t="s">
        <v>689</v>
      </c>
      <c r="C388" s="230">
        <v>0</v>
      </c>
      <c r="D388" s="235">
        <v>0</v>
      </c>
      <c r="E388" s="231">
        <f t="shared" si="57"/>
      </c>
      <c r="F388" s="232"/>
      <c r="G388" s="233">
        <v>0</v>
      </c>
      <c r="H388" s="234">
        <f t="shared" si="58"/>
        <v>0</v>
      </c>
      <c r="I388" s="239"/>
      <c r="J388" s="239"/>
      <c r="K388" s="239"/>
      <c r="L388" s="239"/>
      <c r="M388" s="239"/>
      <c r="N388" s="239"/>
      <c r="O388" s="210">
        <f t="shared" si="70"/>
        <v>0</v>
      </c>
    </row>
    <row r="389" spans="1:15" ht="15" customHeight="1">
      <c r="A389" s="228" t="s">
        <v>690</v>
      </c>
      <c r="B389" s="229" t="s">
        <v>691</v>
      </c>
      <c r="C389" s="230">
        <v>0</v>
      </c>
      <c r="D389" s="235">
        <v>0</v>
      </c>
      <c r="E389" s="231">
        <f t="shared" si="57"/>
      </c>
      <c r="F389" s="232"/>
      <c r="G389" s="233">
        <v>0</v>
      </c>
      <c r="H389" s="234">
        <f t="shared" si="58"/>
        <v>0</v>
      </c>
      <c r="I389" s="239"/>
      <c r="J389" s="239"/>
      <c r="K389" s="239"/>
      <c r="L389" s="239"/>
      <c r="M389" s="239"/>
      <c r="N389" s="239"/>
      <c r="O389" s="210">
        <f t="shared" si="70"/>
        <v>0</v>
      </c>
    </row>
    <row r="390" spans="1:15" ht="15" customHeight="1">
      <c r="A390" s="228" t="s">
        <v>692</v>
      </c>
      <c r="B390" s="229" t="s">
        <v>693</v>
      </c>
      <c r="C390" s="230">
        <v>1281</v>
      </c>
      <c r="D390" s="235">
        <v>475</v>
      </c>
      <c r="E390" s="231">
        <f t="shared" si="57"/>
        <v>37.08040593286495</v>
      </c>
      <c r="F390" s="232"/>
      <c r="G390" s="233">
        <v>475</v>
      </c>
      <c r="H390" s="234">
        <f t="shared" si="58"/>
        <v>475</v>
      </c>
      <c r="I390" s="239">
        <v>475</v>
      </c>
      <c r="J390" s="239"/>
      <c r="K390" s="239"/>
      <c r="L390" s="239"/>
      <c r="M390" s="239"/>
      <c r="N390" s="239"/>
      <c r="O390" s="210">
        <f t="shared" si="70"/>
        <v>0.0475</v>
      </c>
    </row>
    <row r="391" spans="1:15" ht="15" customHeight="1">
      <c r="A391" s="228" t="s">
        <v>694</v>
      </c>
      <c r="B391" s="229" t="s">
        <v>695</v>
      </c>
      <c r="C391" s="230">
        <v>645</v>
      </c>
      <c r="D391" s="235">
        <v>100</v>
      </c>
      <c r="E391" s="231">
        <f aca="true" t="shared" si="72" ref="E391:E454">_xlfn.IFERROR(D391/C391*100,"")</f>
        <v>15.503875968992247</v>
      </c>
      <c r="F391" s="232"/>
      <c r="G391" s="233">
        <v>100</v>
      </c>
      <c r="H391" s="234">
        <f t="shared" si="58"/>
        <v>100</v>
      </c>
      <c r="I391" s="239">
        <v>100</v>
      </c>
      <c r="J391" s="239"/>
      <c r="K391" s="239"/>
      <c r="L391" s="239"/>
      <c r="M391" s="239"/>
      <c r="N391" s="239"/>
      <c r="O391" s="210">
        <f t="shared" si="70"/>
        <v>0.01</v>
      </c>
    </row>
    <row r="392" spans="1:15" ht="15" customHeight="1">
      <c r="A392" s="228" t="s">
        <v>696</v>
      </c>
      <c r="B392" s="229" t="s">
        <v>697</v>
      </c>
      <c r="C392" s="230">
        <f>C393+C398+C407+C413+C418+C423+C428+C435+C439+C443</f>
        <v>2875</v>
      </c>
      <c r="D392" s="230">
        <f>D393+D398+D407+D413+D418+D423+D428+D435+D439+D443</f>
        <v>28804</v>
      </c>
      <c r="E392" s="231">
        <f t="shared" si="72"/>
        <v>1001.8782608695652</v>
      </c>
      <c r="F392" s="244" t="s">
        <v>2458</v>
      </c>
      <c r="G392" s="233">
        <v>22853</v>
      </c>
      <c r="H392" s="234">
        <f aca="true" t="shared" si="73" ref="H392:H455">SUM(I392:N392)</f>
        <v>28804</v>
      </c>
      <c r="I392" s="239">
        <f aca="true" t="shared" si="74" ref="I392:N392">I393+I398+I407+I413+I418+I423+I428+I435+I439+I443</f>
        <v>28793</v>
      </c>
      <c r="J392" s="239">
        <f t="shared" si="74"/>
        <v>0</v>
      </c>
      <c r="K392" s="239">
        <f t="shared" si="74"/>
        <v>11</v>
      </c>
      <c r="L392" s="239">
        <f t="shared" si="74"/>
        <v>0</v>
      </c>
      <c r="M392" s="239">
        <f t="shared" si="74"/>
        <v>0</v>
      </c>
      <c r="N392" s="239">
        <f t="shared" si="74"/>
        <v>0</v>
      </c>
      <c r="O392" s="210">
        <f t="shared" si="70"/>
        <v>2.8804</v>
      </c>
    </row>
    <row r="393" spans="1:15" ht="15" customHeight="1">
      <c r="A393" s="228" t="s">
        <v>698</v>
      </c>
      <c r="B393" s="229" t="s">
        <v>699</v>
      </c>
      <c r="C393" s="230">
        <f>SUM(C394:C397)</f>
        <v>242</v>
      </c>
      <c r="D393" s="230">
        <f>SUM(D394:D397)</f>
        <v>270</v>
      </c>
      <c r="E393" s="231">
        <f t="shared" si="72"/>
        <v>111.5702479338843</v>
      </c>
      <c r="F393" s="232"/>
      <c r="G393" s="233">
        <v>270</v>
      </c>
      <c r="H393" s="234">
        <f t="shared" si="73"/>
        <v>270</v>
      </c>
      <c r="I393" s="239">
        <f aca="true" t="shared" si="75" ref="I393:N393">SUM(I394:I397)</f>
        <v>270</v>
      </c>
      <c r="J393" s="239">
        <f t="shared" si="75"/>
        <v>0</v>
      </c>
      <c r="K393" s="239">
        <f t="shared" si="75"/>
        <v>0</v>
      </c>
      <c r="L393" s="239">
        <f t="shared" si="75"/>
        <v>0</v>
      </c>
      <c r="M393" s="239">
        <f t="shared" si="75"/>
        <v>0</v>
      </c>
      <c r="N393" s="239">
        <f t="shared" si="75"/>
        <v>0</v>
      </c>
      <c r="O393" s="210">
        <f t="shared" si="70"/>
        <v>0.027</v>
      </c>
    </row>
    <row r="394" spans="1:15" ht="15" customHeight="1">
      <c r="A394" s="228" t="s">
        <v>700</v>
      </c>
      <c r="B394" s="229" t="s">
        <v>71</v>
      </c>
      <c r="C394" s="230">
        <v>242</v>
      </c>
      <c r="D394" s="235">
        <v>270</v>
      </c>
      <c r="E394" s="231">
        <f t="shared" si="72"/>
        <v>111.5702479338843</v>
      </c>
      <c r="F394" s="232"/>
      <c r="G394" s="233">
        <v>270</v>
      </c>
      <c r="H394" s="234">
        <f t="shared" si="73"/>
        <v>270</v>
      </c>
      <c r="I394" s="239">
        <v>270</v>
      </c>
      <c r="J394" s="239"/>
      <c r="K394" s="239"/>
      <c r="L394" s="239"/>
      <c r="M394" s="239"/>
      <c r="N394" s="239"/>
      <c r="O394" s="210">
        <f t="shared" si="70"/>
        <v>0.027</v>
      </c>
    </row>
    <row r="395" spans="1:15" ht="15" customHeight="1">
      <c r="A395" s="228" t="s">
        <v>701</v>
      </c>
      <c r="B395" s="229" t="s">
        <v>73</v>
      </c>
      <c r="C395" s="230">
        <v>0</v>
      </c>
      <c r="D395" s="235">
        <v>0</v>
      </c>
      <c r="E395" s="231">
        <f t="shared" si="72"/>
      </c>
      <c r="F395" s="232"/>
      <c r="G395" s="233">
        <v>0</v>
      </c>
      <c r="H395" s="234">
        <f t="shared" si="73"/>
        <v>0</v>
      </c>
      <c r="I395" s="239">
        <v>0</v>
      </c>
      <c r="J395" s="239"/>
      <c r="K395" s="239"/>
      <c r="L395" s="239"/>
      <c r="M395" s="239"/>
      <c r="N395" s="239"/>
      <c r="O395" s="210">
        <f t="shared" si="70"/>
        <v>0</v>
      </c>
    </row>
    <row r="396" spans="1:15" ht="15" customHeight="1">
      <c r="A396" s="228" t="s">
        <v>702</v>
      </c>
      <c r="B396" s="229" t="s">
        <v>75</v>
      </c>
      <c r="C396" s="230">
        <v>0</v>
      </c>
      <c r="D396" s="235">
        <v>0</v>
      </c>
      <c r="E396" s="231">
        <f t="shared" si="72"/>
      </c>
      <c r="F396" s="232"/>
      <c r="G396" s="233">
        <v>0</v>
      </c>
      <c r="H396" s="234">
        <f t="shared" si="73"/>
        <v>0</v>
      </c>
      <c r="I396" s="239">
        <v>0</v>
      </c>
      <c r="J396" s="239"/>
      <c r="K396" s="239"/>
      <c r="L396" s="239"/>
      <c r="M396" s="239"/>
      <c r="N396" s="239"/>
      <c r="O396" s="210">
        <f t="shared" si="70"/>
        <v>0</v>
      </c>
    </row>
    <row r="397" spans="1:15" ht="15" customHeight="1">
      <c r="A397" s="228" t="s">
        <v>703</v>
      </c>
      <c r="B397" s="229" t="s">
        <v>704</v>
      </c>
      <c r="C397" s="230">
        <v>0</v>
      </c>
      <c r="D397" s="235">
        <v>0</v>
      </c>
      <c r="E397" s="231">
        <f t="shared" si="72"/>
      </c>
      <c r="F397" s="232"/>
      <c r="G397" s="233">
        <v>0</v>
      </c>
      <c r="H397" s="234">
        <f t="shared" si="73"/>
        <v>0</v>
      </c>
      <c r="I397" s="239">
        <v>0</v>
      </c>
      <c r="J397" s="239"/>
      <c r="K397" s="239"/>
      <c r="L397" s="239"/>
      <c r="M397" s="239"/>
      <c r="N397" s="239"/>
      <c r="O397" s="210">
        <f t="shared" si="70"/>
        <v>0</v>
      </c>
    </row>
    <row r="398" spans="1:15" ht="15" customHeight="1">
      <c r="A398" s="228" t="s">
        <v>705</v>
      </c>
      <c r="B398" s="229" t="s">
        <v>706</v>
      </c>
      <c r="C398" s="230">
        <f>SUM(C399:C406)</f>
        <v>320</v>
      </c>
      <c r="D398" s="230">
        <f>SUM(D399:D406)</f>
        <v>341</v>
      </c>
      <c r="E398" s="231">
        <f t="shared" si="72"/>
        <v>106.5625</v>
      </c>
      <c r="F398" s="232"/>
      <c r="G398" s="233">
        <v>341</v>
      </c>
      <c r="H398" s="234">
        <f t="shared" si="73"/>
        <v>341</v>
      </c>
      <c r="I398" s="239">
        <f aca="true" t="shared" si="76" ref="I398:N398">SUM(I399:I406)</f>
        <v>341</v>
      </c>
      <c r="J398" s="239">
        <f t="shared" si="76"/>
        <v>0</v>
      </c>
      <c r="K398" s="239">
        <f t="shared" si="76"/>
        <v>0</v>
      </c>
      <c r="L398" s="239">
        <f t="shared" si="76"/>
        <v>0</v>
      </c>
      <c r="M398" s="239">
        <f t="shared" si="76"/>
        <v>0</v>
      </c>
      <c r="N398" s="239">
        <f t="shared" si="76"/>
        <v>0</v>
      </c>
      <c r="O398" s="210">
        <f t="shared" si="70"/>
        <v>0.0341</v>
      </c>
    </row>
    <row r="399" spans="1:15" ht="15" customHeight="1">
      <c r="A399" s="228" t="s">
        <v>707</v>
      </c>
      <c r="B399" s="229" t="s">
        <v>708</v>
      </c>
      <c r="C399" s="230">
        <v>320</v>
      </c>
      <c r="D399" s="235">
        <v>341</v>
      </c>
      <c r="E399" s="231">
        <f t="shared" si="72"/>
        <v>106.5625</v>
      </c>
      <c r="F399" s="232"/>
      <c r="G399" s="233">
        <v>341</v>
      </c>
      <c r="H399" s="234">
        <f t="shared" si="73"/>
        <v>341</v>
      </c>
      <c r="I399" s="239">
        <v>341</v>
      </c>
      <c r="J399" s="239"/>
      <c r="K399" s="239"/>
      <c r="L399" s="239"/>
      <c r="M399" s="239"/>
      <c r="N399" s="239"/>
      <c r="O399" s="210">
        <f t="shared" si="70"/>
        <v>0.0341</v>
      </c>
    </row>
    <row r="400" spans="1:15" ht="15" customHeight="1">
      <c r="A400" s="228" t="s">
        <v>709</v>
      </c>
      <c r="B400" s="229" t="s">
        <v>710</v>
      </c>
      <c r="C400" s="230">
        <v>0</v>
      </c>
      <c r="D400" s="235">
        <v>0</v>
      </c>
      <c r="E400" s="231">
        <f t="shared" si="72"/>
      </c>
      <c r="F400" s="232"/>
      <c r="G400" s="233">
        <v>0</v>
      </c>
      <c r="H400" s="234">
        <f t="shared" si="73"/>
        <v>0</v>
      </c>
      <c r="I400" s="239">
        <v>0</v>
      </c>
      <c r="J400" s="239"/>
      <c r="K400" s="239"/>
      <c r="L400" s="239"/>
      <c r="M400" s="239"/>
      <c r="N400" s="239"/>
      <c r="O400" s="210">
        <f t="shared" si="70"/>
        <v>0</v>
      </c>
    </row>
    <row r="401" spans="1:15" ht="15" customHeight="1">
      <c r="A401" s="228" t="s">
        <v>711</v>
      </c>
      <c r="B401" s="229" t="s">
        <v>712</v>
      </c>
      <c r="C401" s="230">
        <v>0</v>
      </c>
      <c r="D401" s="235">
        <v>0</v>
      </c>
      <c r="E401" s="231">
        <f t="shared" si="72"/>
      </c>
      <c r="F401" s="232"/>
      <c r="G401" s="233">
        <v>0</v>
      </c>
      <c r="H401" s="234">
        <f t="shared" si="73"/>
        <v>0</v>
      </c>
      <c r="I401" s="239">
        <v>0</v>
      </c>
      <c r="J401" s="239"/>
      <c r="K401" s="239"/>
      <c r="L401" s="239"/>
      <c r="M401" s="239"/>
      <c r="N401" s="239"/>
      <c r="O401" s="210">
        <f t="shared" si="70"/>
        <v>0</v>
      </c>
    </row>
    <row r="402" spans="1:15" ht="15" customHeight="1">
      <c r="A402" s="228" t="s">
        <v>713</v>
      </c>
      <c r="B402" s="229" t="s">
        <v>714</v>
      </c>
      <c r="C402" s="230">
        <v>0</v>
      </c>
      <c r="D402" s="235">
        <v>0</v>
      </c>
      <c r="E402" s="231">
        <f t="shared" si="72"/>
      </c>
      <c r="F402" s="232"/>
      <c r="G402" s="233">
        <v>0</v>
      </c>
      <c r="H402" s="234">
        <f t="shared" si="73"/>
        <v>0</v>
      </c>
      <c r="I402" s="239">
        <v>0</v>
      </c>
      <c r="J402" s="239"/>
      <c r="K402" s="239"/>
      <c r="L402" s="239"/>
      <c r="M402" s="239"/>
      <c r="N402" s="239"/>
      <c r="O402" s="210">
        <f t="shared" si="70"/>
        <v>0</v>
      </c>
    </row>
    <row r="403" spans="1:15" ht="15" customHeight="1">
      <c r="A403" s="228" t="s">
        <v>715</v>
      </c>
      <c r="B403" s="229" t="s">
        <v>716</v>
      </c>
      <c r="C403" s="230">
        <v>0</v>
      </c>
      <c r="D403" s="235">
        <v>0</v>
      </c>
      <c r="E403" s="231">
        <f t="shared" si="72"/>
      </c>
      <c r="F403" s="232"/>
      <c r="G403" s="233">
        <v>0</v>
      </c>
      <c r="H403" s="234">
        <f t="shared" si="73"/>
        <v>0</v>
      </c>
      <c r="I403" s="239">
        <v>0</v>
      </c>
      <c r="J403" s="239"/>
      <c r="K403" s="239"/>
      <c r="L403" s="239"/>
      <c r="M403" s="239"/>
      <c r="N403" s="239"/>
      <c r="O403" s="210">
        <f t="shared" si="70"/>
        <v>0</v>
      </c>
    </row>
    <row r="404" spans="1:15" ht="15" customHeight="1">
      <c r="A404" s="228" t="s">
        <v>717</v>
      </c>
      <c r="B404" s="229" t="s">
        <v>718</v>
      </c>
      <c r="C404" s="230">
        <v>0</v>
      </c>
      <c r="D404" s="235">
        <v>0</v>
      </c>
      <c r="E404" s="231">
        <f t="shared" si="72"/>
      </c>
      <c r="F404" s="232"/>
      <c r="G404" s="233">
        <v>0</v>
      </c>
      <c r="H404" s="234">
        <f t="shared" si="73"/>
        <v>0</v>
      </c>
      <c r="I404" s="239">
        <v>0</v>
      </c>
      <c r="J404" s="239"/>
      <c r="K404" s="239"/>
      <c r="L404" s="239"/>
      <c r="M404" s="239"/>
      <c r="N404" s="239"/>
      <c r="O404" s="210">
        <f t="shared" si="70"/>
        <v>0</v>
      </c>
    </row>
    <row r="405" spans="1:15" ht="15" customHeight="1">
      <c r="A405" s="228" t="s">
        <v>719</v>
      </c>
      <c r="B405" s="229" t="s">
        <v>720</v>
      </c>
      <c r="C405" s="230">
        <v>0</v>
      </c>
      <c r="D405" s="235">
        <v>0</v>
      </c>
      <c r="E405" s="231">
        <f t="shared" si="72"/>
      </c>
      <c r="F405" s="232"/>
      <c r="G405" s="233">
        <v>0</v>
      </c>
      <c r="H405" s="234">
        <f t="shared" si="73"/>
        <v>0</v>
      </c>
      <c r="I405" s="239">
        <v>0</v>
      </c>
      <c r="J405" s="239"/>
      <c r="K405" s="239"/>
      <c r="L405" s="239"/>
      <c r="M405" s="239"/>
      <c r="N405" s="239"/>
      <c r="O405" s="210">
        <f t="shared" si="70"/>
        <v>0</v>
      </c>
    </row>
    <row r="406" spans="1:15" ht="15" customHeight="1">
      <c r="A406" s="228" t="s">
        <v>721</v>
      </c>
      <c r="B406" s="229" t="s">
        <v>722</v>
      </c>
      <c r="C406" s="230">
        <v>0</v>
      </c>
      <c r="D406" s="235">
        <v>0</v>
      </c>
      <c r="E406" s="231">
        <f t="shared" si="72"/>
      </c>
      <c r="F406" s="232"/>
      <c r="G406" s="233">
        <v>0</v>
      </c>
      <c r="H406" s="234">
        <f t="shared" si="73"/>
        <v>0</v>
      </c>
      <c r="I406" s="239">
        <v>0</v>
      </c>
      <c r="J406" s="239"/>
      <c r="K406" s="239"/>
      <c r="L406" s="239"/>
      <c r="M406" s="239"/>
      <c r="N406" s="239"/>
      <c r="O406" s="210">
        <f t="shared" si="70"/>
        <v>0</v>
      </c>
    </row>
    <row r="407" spans="1:15" ht="15" customHeight="1">
      <c r="A407" s="228" t="s">
        <v>723</v>
      </c>
      <c r="B407" s="229" t="s">
        <v>724</v>
      </c>
      <c r="C407" s="230">
        <f>SUM(C408:C412)</f>
        <v>0</v>
      </c>
      <c r="D407" s="235">
        <v>0</v>
      </c>
      <c r="E407" s="231">
        <f t="shared" si="72"/>
      </c>
      <c r="F407" s="232"/>
      <c r="G407" s="233">
        <v>0</v>
      </c>
      <c r="H407" s="234">
        <f t="shared" si="73"/>
        <v>0</v>
      </c>
      <c r="I407" s="239">
        <f aca="true" t="shared" si="77" ref="I407:N407">SUM(I408:I412)</f>
        <v>0</v>
      </c>
      <c r="J407" s="239">
        <f t="shared" si="77"/>
        <v>0</v>
      </c>
      <c r="K407" s="239">
        <f t="shared" si="77"/>
        <v>0</v>
      </c>
      <c r="L407" s="239">
        <f t="shared" si="77"/>
        <v>0</v>
      </c>
      <c r="M407" s="239">
        <f t="shared" si="77"/>
        <v>0</v>
      </c>
      <c r="N407" s="239">
        <f t="shared" si="77"/>
        <v>0</v>
      </c>
      <c r="O407" s="210">
        <f t="shared" si="70"/>
        <v>0</v>
      </c>
    </row>
    <row r="408" spans="1:15" ht="15" customHeight="1">
      <c r="A408" s="228" t="s">
        <v>725</v>
      </c>
      <c r="B408" s="229" t="s">
        <v>708</v>
      </c>
      <c r="C408" s="230">
        <v>0</v>
      </c>
      <c r="D408" s="235">
        <v>0</v>
      </c>
      <c r="E408" s="231">
        <f t="shared" si="72"/>
      </c>
      <c r="F408" s="232"/>
      <c r="G408" s="233">
        <v>0</v>
      </c>
      <c r="H408" s="234">
        <f t="shared" si="73"/>
        <v>0</v>
      </c>
      <c r="I408" s="239"/>
      <c r="J408" s="239"/>
      <c r="K408" s="239"/>
      <c r="L408" s="239"/>
      <c r="M408" s="239"/>
      <c r="N408" s="239"/>
      <c r="O408" s="210">
        <f t="shared" si="70"/>
        <v>0</v>
      </c>
    </row>
    <row r="409" spans="1:15" ht="15" customHeight="1">
      <c r="A409" s="228" t="s">
        <v>726</v>
      </c>
      <c r="B409" s="229" t="s">
        <v>727</v>
      </c>
      <c r="C409" s="230">
        <v>0</v>
      </c>
      <c r="D409" s="235">
        <v>0</v>
      </c>
      <c r="E409" s="231">
        <f t="shared" si="72"/>
      </c>
      <c r="F409" s="232"/>
      <c r="G409" s="233">
        <v>0</v>
      </c>
      <c r="H409" s="234">
        <f t="shared" si="73"/>
        <v>0</v>
      </c>
      <c r="I409" s="239"/>
      <c r="J409" s="239"/>
      <c r="K409" s="239"/>
      <c r="L409" s="239"/>
      <c r="M409" s="239"/>
      <c r="N409" s="239"/>
      <c r="O409" s="210">
        <f t="shared" si="70"/>
        <v>0</v>
      </c>
    </row>
    <row r="410" spans="1:15" ht="15" customHeight="1">
      <c r="A410" s="228" t="s">
        <v>728</v>
      </c>
      <c r="B410" s="229" t="s">
        <v>729</v>
      </c>
      <c r="C410" s="230">
        <v>0</v>
      </c>
      <c r="D410" s="235">
        <v>0</v>
      </c>
      <c r="E410" s="231">
        <f t="shared" si="72"/>
      </c>
      <c r="F410" s="232"/>
      <c r="G410" s="233">
        <v>0</v>
      </c>
      <c r="H410" s="234">
        <f t="shared" si="73"/>
        <v>0</v>
      </c>
      <c r="I410" s="239"/>
      <c r="J410" s="239"/>
      <c r="K410" s="239"/>
      <c r="L410" s="239"/>
      <c r="M410" s="239"/>
      <c r="N410" s="239"/>
      <c r="O410" s="210">
        <f t="shared" si="70"/>
        <v>0</v>
      </c>
    </row>
    <row r="411" spans="1:15" ht="15" customHeight="1">
      <c r="A411" s="228" t="s">
        <v>730</v>
      </c>
      <c r="B411" s="229" t="s">
        <v>731</v>
      </c>
      <c r="C411" s="230">
        <v>0</v>
      </c>
      <c r="D411" s="235">
        <v>0</v>
      </c>
      <c r="E411" s="231">
        <f t="shared" si="72"/>
      </c>
      <c r="F411" s="232"/>
      <c r="G411" s="233">
        <v>0</v>
      </c>
      <c r="H411" s="234">
        <f t="shared" si="73"/>
        <v>0</v>
      </c>
      <c r="I411" s="239"/>
      <c r="J411" s="239"/>
      <c r="K411" s="239"/>
      <c r="L411" s="239"/>
      <c r="M411" s="239"/>
      <c r="N411" s="239"/>
      <c r="O411" s="210">
        <f t="shared" si="70"/>
        <v>0</v>
      </c>
    </row>
    <row r="412" spans="1:15" ht="15" customHeight="1">
      <c r="A412" s="228" t="s">
        <v>732</v>
      </c>
      <c r="B412" s="229" t="s">
        <v>733</v>
      </c>
      <c r="C412" s="230">
        <v>0</v>
      </c>
      <c r="D412" s="235">
        <v>0</v>
      </c>
      <c r="E412" s="231">
        <f t="shared" si="72"/>
      </c>
      <c r="F412" s="232"/>
      <c r="G412" s="233">
        <v>0</v>
      </c>
      <c r="H412" s="234">
        <f t="shared" si="73"/>
        <v>0</v>
      </c>
      <c r="I412" s="239"/>
      <c r="J412" s="239"/>
      <c r="K412" s="239"/>
      <c r="L412" s="239"/>
      <c r="M412" s="239"/>
      <c r="N412" s="239"/>
      <c r="O412" s="210">
        <f t="shared" si="70"/>
        <v>0</v>
      </c>
    </row>
    <row r="413" spans="1:15" ht="15" customHeight="1">
      <c r="A413" s="228" t="s">
        <v>734</v>
      </c>
      <c r="B413" s="229" t="s">
        <v>735</v>
      </c>
      <c r="C413" s="230">
        <f>SUM(C414:C417)</f>
        <v>2107</v>
      </c>
      <c r="D413" s="230">
        <f>SUM(D414:D417)</f>
        <v>6000</v>
      </c>
      <c r="E413" s="231">
        <f t="shared" si="72"/>
        <v>284.76506881822496</v>
      </c>
      <c r="F413" s="232"/>
      <c r="G413" s="233">
        <v>60</v>
      </c>
      <c r="H413" s="234">
        <f t="shared" si="73"/>
        <v>6000</v>
      </c>
      <c r="I413" s="239">
        <f aca="true" t="shared" si="78" ref="I413:N413">SUM(I414:I417)</f>
        <v>6000</v>
      </c>
      <c r="J413" s="239">
        <f t="shared" si="78"/>
        <v>0</v>
      </c>
      <c r="K413" s="239">
        <f t="shared" si="78"/>
        <v>0</v>
      </c>
      <c r="L413" s="239">
        <f t="shared" si="78"/>
        <v>0</v>
      </c>
      <c r="M413" s="239">
        <f t="shared" si="78"/>
        <v>0</v>
      </c>
      <c r="N413" s="239">
        <f t="shared" si="78"/>
        <v>0</v>
      </c>
      <c r="O413" s="210">
        <f t="shared" si="70"/>
        <v>0.6</v>
      </c>
    </row>
    <row r="414" spans="1:15" ht="15" customHeight="1">
      <c r="A414" s="228" t="s">
        <v>736</v>
      </c>
      <c r="B414" s="229" t="s">
        <v>708</v>
      </c>
      <c r="C414" s="230">
        <v>0</v>
      </c>
      <c r="D414" s="235">
        <v>0</v>
      </c>
      <c r="E414" s="231">
        <f t="shared" si="72"/>
      </c>
      <c r="F414" s="232"/>
      <c r="G414" s="233">
        <v>0</v>
      </c>
      <c r="H414" s="234">
        <f t="shared" si="73"/>
        <v>0</v>
      </c>
      <c r="I414" s="239"/>
      <c r="J414" s="239"/>
      <c r="K414" s="239"/>
      <c r="L414" s="239"/>
      <c r="M414" s="239"/>
      <c r="N414" s="239"/>
      <c r="O414" s="210">
        <f t="shared" si="70"/>
        <v>0</v>
      </c>
    </row>
    <row r="415" spans="1:15" ht="15" customHeight="1">
      <c r="A415" s="228" t="s">
        <v>737</v>
      </c>
      <c r="B415" s="229" t="s">
        <v>738</v>
      </c>
      <c r="C415" s="230">
        <v>0</v>
      </c>
      <c r="D415" s="235">
        <v>0</v>
      </c>
      <c r="E415" s="231">
        <f t="shared" si="72"/>
      </c>
      <c r="F415" s="232"/>
      <c r="G415" s="233">
        <v>0</v>
      </c>
      <c r="H415" s="234">
        <f t="shared" si="73"/>
        <v>0</v>
      </c>
      <c r="I415" s="239"/>
      <c r="J415" s="239"/>
      <c r="K415" s="239"/>
      <c r="L415" s="239"/>
      <c r="M415" s="239"/>
      <c r="N415" s="239"/>
      <c r="O415" s="210">
        <f t="shared" si="70"/>
        <v>0</v>
      </c>
    </row>
    <row r="416" spans="1:15" ht="15" customHeight="1">
      <c r="A416" s="228" t="s">
        <v>739</v>
      </c>
      <c r="B416" s="229" t="s">
        <v>740</v>
      </c>
      <c r="C416" s="230">
        <v>0</v>
      </c>
      <c r="D416" s="235">
        <v>0</v>
      </c>
      <c r="E416" s="231">
        <f t="shared" si="72"/>
      </c>
      <c r="F416" s="232"/>
      <c r="G416" s="233">
        <v>0</v>
      </c>
      <c r="H416" s="234">
        <f t="shared" si="73"/>
        <v>0</v>
      </c>
      <c r="I416" s="239"/>
      <c r="J416" s="239"/>
      <c r="K416" s="239"/>
      <c r="L416" s="239"/>
      <c r="M416" s="239"/>
      <c r="N416" s="239"/>
      <c r="O416" s="210">
        <f t="shared" si="70"/>
        <v>0</v>
      </c>
    </row>
    <row r="417" spans="1:15" ht="15" customHeight="1">
      <c r="A417" s="228" t="s">
        <v>741</v>
      </c>
      <c r="B417" s="229" t="s">
        <v>742</v>
      </c>
      <c r="C417" s="230">
        <v>2107</v>
      </c>
      <c r="D417" s="235">
        <v>6000</v>
      </c>
      <c r="E417" s="231">
        <f t="shared" si="72"/>
        <v>284.76506881822496</v>
      </c>
      <c r="F417" s="232"/>
      <c r="G417" s="233">
        <v>60</v>
      </c>
      <c r="H417" s="245">
        <f t="shared" si="73"/>
        <v>6000</v>
      </c>
      <c r="I417" s="239">
        <v>6000</v>
      </c>
      <c r="J417" s="239"/>
      <c r="K417" s="239"/>
      <c r="L417" s="239"/>
      <c r="M417" s="239"/>
      <c r="N417" s="239"/>
      <c r="O417" s="210">
        <f t="shared" si="70"/>
        <v>0.6</v>
      </c>
    </row>
    <row r="418" spans="1:15" ht="15" customHeight="1">
      <c r="A418" s="228" t="s">
        <v>743</v>
      </c>
      <c r="B418" s="229" t="s">
        <v>744</v>
      </c>
      <c r="C418" s="230">
        <f>SUM(C419:C422)</f>
        <v>0</v>
      </c>
      <c r="D418" s="235">
        <v>0</v>
      </c>
      <c r="E418" s="231">
        <f t="shared" si="72"/>
      </c>
      <c r="F418" s="232"/>
      <c r="G418" s="233">
        <v>0</v>
      </c>
      <c r="H418" s="234">
        <f t="shared" si="73"/>
        <v>0</v>
      </c>
      <c r="I418" s="239">
        <f aca="true" t="shared" si="79" ref="I418:N418">SUM(I419:I422)</f>
        <v>0</v>
      </c>
      <c r="J418" s="239">
        <f t="shared" si="79"/>
        <v>0</v>
      </c>
      <c r="K418" s="239">
        <f t="shared" si="79"/>
        <v>0</v>
      </c>
      <c r="L418" s="239">
        <f t="shared" si="79"/>
        <v>0</v>
      </c>
      <c r="M418" s="239">
        <f t="shared" si="79"/>
        <v>0</v>
      </c>
      <c r="N418" s="239">
        <f t="shared" si="79"/>
        <v>0</v>
      </c>
      <c r="O418" s="210">
        <f t="shared" si="70"/>
        <v>0</v>
      </c>
    </row>
    <row r="419" spans="1:15" ht="15" customHeight="1">
      <c r="A419" s="228" t="s">
        <v>745</v>
      </c>
      <c r="B419" s="229" t="s">
        <v>708</v>
      </c>
      <c r="C419" s="230">
        <v>0</v>
      </c>
      <c r="D419" s="235">
        <v>0</v>
      </c>
      <c r="E419" s="231">
        <f t="shared" si="72"/>
      </c>
      <c r="F419" s="232"/>
      <c r="G419" s="233">
        <v>0</v>
      </c>
      <c r="H419" s="234">
        <f t="shared" si="73"/>
        <v>0</v>
      </c>
      <c r="I419" s="239"/>
      <c r="J419" s="239"/>
      <c r="K419" s="239"/>
      <c r="L419" s="239"/>
      <c r="M419" s="239"/>
      <c r="N419" s="239"/>
      <c r="O419" s="210">
        <f t="shared" si="70"/>
        <v>0</v>
      </c>
    </row>
    <row r="420" spans="1:15" ht="15" customHeight="1">
      <c r="A420" s="228" t="s">
        <v>746</v>
      </c>
      <c r="B420" s="229" t="s">
        <v>747</v>
      </c>
      <c r="C420" s="230">
        <v>0</v>
      </c>
      <c r="D420" s="235">
        <v>0</v>
      </c>
      <c r="E420" s="231">
        <f t="shared" si="72"/>
      </c>
      <c r="F420" s="232"/>
      <c r="G420" s="233">
        <v>0</v>
      </c>
      <c r="H420" s="234">
        <f t="shared" si="73"/>
        <v>0</v>
      </c>
      <c r="I420" s="239"/>
      <c r="J420" s="239"/>
      <c r="K420" s="239"/>
      <c r="L420" s="239"/>
      <c r="M420" s="239"/>
      <c r="N420" s="239"/>
      <c r="O420" s="210">
        <f t="shared" si="70"/>
        <v>0</v>
      </c>
    </row>
    <row r="421" spans="1:15" ht="15" customHeight="1">
      <c r="A421" s="228" t="s">
        <v>748</v>
      </c>
      <c r="B421" s="229" t="s">
        <v>749</v>
      </c>
      <c r="C421" s="230">
        <v>0</v>
      </c>
      <c r="D421" s="235">
        <v>0</v>
      </c>
      <c r="E421" s="231">
        <f t="shared" si="72"/>
      </c>
      <c r="F421" s="232"/>
      <c r="G421" s="233">
        <v>0</v>
      </c>
      <c r="H421" s="234">
        <f t="shared" si="73"/>
        <v>0</v>
      </c>
      <c r="I421" s="239"/>
      <c r="J421" s="239"/>
      <c r="K421" s="239"/>
      <c r="L421" s="239"/>
      <c r="M421" s="239"/>
      <c r="N421" s="239"/>
      <c r="O421" s="210">
        <f t="shared" si="70"/>
        <v>0</v>
      </c>
    </row>
    <row r="422" spans="1:15" ht="15" customHeight="1">
      <c r="A422" s="228" t="s">
        <v>750</v>
      </c>
      <c r="B422" s="229" t="s">
        <v>751</v>
      </c>
      <c r="C422" s="230">
        <v>0</v>
      </c>
      <c r="D422" s="235">
        <v>0</v>
      </c>
      <c r="E422" s="231">
        <f t="shared" si="72"/>
      </c>
      <c r="F422" s="232"/>
      <c r="G422" s="233">
        <v>0</v>
      </c>
      <c r="H422" s="234">
        <f t="shared" si="73"/>
        <v>0</v>
      </c>
      <c r="I422" s="239"/>
      <c r="J422" s="239"/>
      <c r="K422" s="239"/>
      <c r="L422" s="239"/>
      <c r="M422" s="239"/>
      <c r="N422" s="239"/>
      <c r="O422" s="210">
        <f t="shared" si="70"/>
        <v>0</v>
      </c>
    </row>
    <row r="423" spans="1:15" ht="15" customHeight="1">
      <c r="A423" s="228" t="s">
        <v>752</v>
      </c>
      <c r="B423" s="229" t="s">
        <v>753</v>
      </c>
      <c r="C423" s="230">
        <f>SUM(C424:C427)</f>
        <v>0</v>
      </c>
      <c r="D423" s="235">
        <v>0</v>
      </c>
      <c r="E423" s="231">
        <f t="shared" si="72"/>
      </c>
      <c r="F423" s="232"/>
      <c r="G423" s="233">
        <v>0</v>
      </c>
      <c r="H423" s="234">
        <f t="shared" si="73"/>
        <v>0</v>
      </c>
      <c r="I423" s="239">
        <f aca="true" t="shared" si="80" ref="I423:N423">SUM(I424:I427)</f>
        <v>0</v>
      </c>
      <c r="J423" s="239">
        <f t="shared" si="80"/>
        <v>0</v>
      </c>
      <c r="K423" s="239">
        <f t="shared" si="80"/>
        <v>0</v>
      </c>
      <c r="L423" s="239">
        <f t="shared" si="80"/>
        <v>0</v>
      </c>
      <c r="M423" s="239">
        <f t="shared" si="80"/>
        <v>0</v>
      </c>
      <c r="N423" s="239">
        <f t="shared" si="80"/>
        <v>0</v>
      </c>
      <c r="O423" s="210">
        <f t="shared" si="70"/>
        <v>0</v>
      </c>
    </row>
    <row r="424" spans="1:15" ht="15" customHeight="1">
      <c r="A424" s="228" t="s">
        <v>754</v>
      </c>
      <c r="B424" s="229" t="s">
        <v>755</v>
      </c>
      <c r="C424" s="230">
        <v>0</v>
      </c>
      <c r="D424" s="235">
        <v>0</v>
      </c>
      <c r="E424" s="231">
        <f t="shared" si="72"/>
      </c>
      <c r="F424" s="232"/>
      <c r="G424" s="233">
        <v>0</v>
      </c>
      <c r="H424" s="234">
        <f t="shared" si="73"/>
        <v>0</v>
      </c>
      <c r="I424" s="239"/>
      <c r="J424" s="239"/>
      <c r="K424" s="239"/>
      <c r="L424" s="239"/>
      <c r="M424" s="239"/>
      <c r="N424" s="239"/>
      <c r="O424" s="210">
        <f t="shared" si="70"/>
        <v>0</v>
      </c>
    </row>
    <row r="425" spans="1:15" ht="15" customHeight="1">
      <c r="A425" s="228" t="s">
        <v>756</v>
      </c>
      <c r="B425" s="229" t="s">
        <v>757</v>
      </c>
      <c r="C425" s="230">
        <v>0</v>
      </c>
      <c r="D425" s="235">
        <v>0</v>
      </c>
      <c r="E425" s="231">
        <f t="shared" si="72"/>
      </c>
      <c r="F425" s="232"/>
      <c r="G425" s="233">
        <v>0</v>
      </c>
      <c r="H425" s="234">
        <f t="shared" si="73"/>
        <v>0</v>
      </c>
      <c r="I425" s="239"/>
      <c r="J425" s="239"/>
      <c r="K425" s="239"/>
      <c r="L425" s="239"/>
      <c r="M425" s="239"/>
      <c r="N425" s="239"/>
      <c r="O425" s="210">
        <f t="shared" si="70"/>
        <v>0</v>
      </c>
    </row>
    <row r="426" spans="1:15" ht="15" customHeight="1">
      <c r="A426" s="228" t="s">
        <v>758</v>
      </c>
      <c r="B426" s="229" t="s">
        <v>759</v>
      </c>
      <c r="C426" s="230">
        <v>0</v>
      </c>
      <c r="D426" s="235">
        <v>0</v>
      </c>
      <c r="E426" s="231">
        <f t="shared" si="72"/>
      </c>
      <c r="F426" s="232"/>
      <c r="G426" s="233">
        <v>0</v>
      </c>
      <c r="H426" s="234">
        <f t="shared" si="73"/>
        <v>0</v>
      </c>
      <c r="I426" s="239"/>
      <c r="J426" s="239"/>
      <c r="K426" s="239"/>
      <c r="L426" s="239"/>
      <c r="M426" s="239"/>
      <c r="N426" s="239"/>
      <c r="O426" s="210">
        <f t="shared" si="70"/>
        <v>0</v>
      </c>
    </row>
    <row r="427" spans="1:15" ht="15" customHeight="1">
      <c r="A427" s="228" t="s">
        <v>760</v>
      </c>
      <c r="B427" s="229" t="s">
        <v>761</v>
      </c>
      <c r="C427" s="230">
        <v>0</v>
      </c>
      <c r="D427" s="235">
        <v>0</v>
      </c>
      <c r="E427" s="231">
        <f t="shared" si="72"/>
      </c>
      <c r="F427" s="232"/>
      <c r="G427" s="233">
        <v>0</v>
      </c>
      <c r="H427" s="234">
        <f t="shared" si="73"/>
        <v>0</v>
      </c>
      <c r="I427" s="239"/>
      <c r="J427" s="239"/>
      <c r="K427" s="239"/>
      <c r="L427" s="239"/>
      <c r="M427" s="239"/>
      <c r="N427" s="239"/>
      <c r="O427" s="210">
        <f t="shared" si="70"/>
        <v>0</v>
      </c>
    </row>
    <row r="428" spans="1:15" ht="15" customHeight="1">
      <c r="A428" s="228" t="s">
        <v>762</v>
      </c>
      <c r="B428" s="229" t="s">
        <v>763</v>
      </c>
      <c r="C428" s="230">
        <f>SUM(C429:C434)</f>
        <v>206</v>
      </c>
      <c r="D428" s="230">
        <f>SUM(D429:D434)</f>
        <v>193</v>
      </c>
      <c r="E428" s="231">
        <f t="shared" si="72"/>
        <v>93.68932038834951</v>
      </c>
      <c r="F428" s="232"/>
      <c r="G428" s="233">
        <v>182</v>
      </c>
      <c r="H428" s="234">
        <f t="shared" si="73"/>
        <v>193</v>
      </c>
      <c r="I428" s="239">
        <f aca="true" t="shared" si="81" ref="I428:N428">SUM(I429:I434)</f>
        <v>182</v>
      </c>
      <c r="J428" s="239">
        <f t="shared" si="81"/>
        <v>0</v>
      </c>
      <c r="K428" s="239">
        <f t="shared" si="81"/>
        <v>11</v>
      </c>
      <c r="L428" s="239">
        <f t="shared" si="81"/>
        <v>0</v>
      </c>
      <c r="M428" s="239">
        <f t="shared" si="81"/>
        <v>0</v>
      </c>
      <c r="N428" s="239">
        <f t="shared" si="81"/>
        <v>0</v>
      </c>
      <c r="O428" s="210">
        <f t="shared" si="70"/>
        <v>0.0193</v>
      </c>
    </row>
    <row r="429" spans="1:15" ht="15" customHeight="1">
      <c r="A429" s="228" t="s">
        <v>764</v>
      </c>
      <c r="B429" s="229" t="s">
        <v>708</v>
      </c>
      <c r="C429" s="230">
        <v>152</v>
      </c>
      <c r="D429" s="235">
        <v>152</v>
      </c>
      <c r="E429" s="231">
        <f t="shared" si="72"/>
        <v>100</v>
      </c>
      <c r="F429" s="232"/>
      <c r="G429" s="233">
        <v>152</v>
      </c>
      <c r="H429" s="234">
        <f t="shared" si="73"/>
        <v>152</v>
      </c>
      <c r="I429" s="239">
        <v>152</v>
      </c>
      <c r="J429" s="239"/>
      <c r="K429" s="239"/>
      <c r="L429" s="239"/>
      <c r="M429" s="239"/>
      <c r="N429" s="239"/>
      <c r="O429" s="210">
        <f t="shared" si="70"/>
        <v>0.0152</v>
      </c>
    </row>
    <row r="430" spans="1:15" ht="15" customHeight="1">
      <c r="A430" s="228" t="s">
        <v>765</v>
      </c>
      <c r="B430" s="229" t="s">
        <v>766</v>
      </c>
      <c r="C430" s="230">
        <v>0</v>
      </c>
      <c r="D430" s="235">
        <v>0</v>
      </c>
      <c r="E430" s="231">
        <f t="shared" si="72"/>
      </c>
      <c r="F430" s="232"/>
      <c r="G430" s="233">
        <v>0</v>
      </c>
      <c r="H430" s="234">
        <f t="shared" si="73"/>
        <v>0</v>
      </c>
      <c r="I430" s="239">
        <v>0</v>
      </c>
      <c r="J430" s="239"/>
      <c r="K430" s="239"/>
      <c r="L430" s="239"/>
      <c r="M430" s="239"/>
      <c r="N430" s="239"/>
      <c r="O430" s="210">
        <f t="shared" si="70"/>
        <v>0</v>
      </c>
    </row>
    <row r="431" spans="1:15" ht="15" customHeight="1">
      <c r="A431" s="228" t="s">
        <v>767</v>
      </c>
      <c r="B431" s="229" t="s">
        <v>768</v>
      </c>
      <c r="C431" s="230">
        <v>0</v>
      </c>
      <c r="D431" s="235">
        <v>0</v>
      </c>
      <c r="E431" s="231">
        <f t="shared" si="72"/>
      </c>
      <c r="F431" s="232"/>
      <c r="G431" s="233">
        <v>0</v>
      </c>
      <c r="H431" s="234">
        <f t="shared" si="73"/>
        <v>0</v>
      </c>
      <c r="I431" s="239">
        <v>0</v>
      </c>
      <c r="J431" s="239"/>
      <c r="K431" s="239"/>
      <c r="L431" s="239"/>
      <c r="M431" s="239"/>
      <c r="N431" s="239"/>
      <c r="O431" s="210">
        <f t="shared" si="70"/>
        <v>0</v>
      </c>
    </row>
    <row r="432" spans="1:15" ht="15" customHeight="1">
      <c r="A432" s="228" t="s">
        <v>769</v>
      </c>
      <c r="B432" s="229" t="s">
        <v>770</v>
      </c>
      <c r="C432" s="230">
        <v>0</v>
      </c>
      <c r="D432" s="235">
        <v>0</v>
      </c>
      <c r="E432" s="231">
        <f t="shared" si="72"/>
      </c>
      <c r="F432" s="232"/>
      <c r="G432" s="233">
        <v>0</v>
      </c>
      <c r="H432" s="234">
        <f t="shared" si="73"/>
        <v>0</v>
      </c>
      <c r="I432" s="239">
        <v>0</v>
      </c>
      <c r="J432" s="239"/>
      <c r="K432" s="239"/>
      <c r="L432" s="239"/>
      <c r="M432" s="239"/>
      <c r="N432" s="239"/>
      <c r="O432" s="210">
        <f t="shared" si="70"/>
        <v>0</v>
      </c>
    </row>
    <row r="433" spans="1:15" ht="15" customHeight="1">
      <c r="A433" s="228" t="s">
        <v>771</v>
      </c>
      <c r="B433" s="229" t="s">
        <v>772</v>
      </c>
      <c r="C433" s="230">
        <v>0</v>
      </c>
      <c r="D433" s="235">
        <v>0</v>
      </c>
      <c r="E433" s="231">
        <f t="shared" si="72"/>
      </c>
      <c r="F433" s="232"/>
      <c r="G433" s="233">
        <v>0</v>
      </c>
      <c r="H433" s="234">
        <f t="shared" si="73"/>
        <v>0</v>
      </c>
      <c r="I433" s="239">
        <v>0</v>
      </c>
      <c r="J433" s="239"/>
      <c r="K433" s="239"/>
      <c r="L433" s="239"/>
      <c r="M433" s="239"/>
      <c r="N433" s="239"/>
      <c r="O433" s="210">
        <f t="shared" si="70"/>
        <v>0</v>
      </c>
    </row>
    <row r="434" spans="1:15" ht="15" customHeight="1">
      <c r="A434" s="228" t="s">
        <v>773</v>
      </c>
      <c r="B434" s="229" t="s">
        <v>774</v>
      </c>
      <c r="C434" s="230">
        <v>54</v>
      </c>
      <c r="D434" s="235">
        <v>41</v>
      </c>
      <c r="E434" s="231">
        <f t="shared" si="72"/>
        <v>75.92592592592592</v>
      </c>
      <c r="F434" s="232"/>
      <c r="G434" s="233">
        <v>30</v>
      </c>
      <c r="H434" s="234">
        <f t="shared" si="73"/>
        <v>41</v>
      </c>
      <c r="I434" s="239">
        <v>30</v>
      </c>
      <c r="J434" s="239"/>
      <c r="K434" s="239">
        <v>11</v>
      </c>
      <c r="L434" s="239"/>
      <c r="M434" s="239"/>
      <c r="N434" s="239"/>
      <c r="O434" s="210">
        <f t="shared" si="70"/>
        <v>0.0041</v>
      </c>
    </row>
    <row r="435" spans="1:15" ht="15" customHeight="1">
      <c r="A435" s="228" t="s">
        <v>775</v>
      </c>
      <c r="B435" s="229" t="s">
        <v>776</v>
      </c>
      <c r="C435" s="230">
        <f>SUM(C436:C438)</f>
        <v>0</v>
      </c>
      <c r="D435" s="235">
        <v>0</v>
      </c>
      <c r="E435" s="231">
        <f t="shared" si="72"/>
      </c>
      <c r="F435" s="232"/>
      <c r="G435" s="233">
        <v>0</v>
      </c>
      <c r="H435" s="234">
        <f t="shared" si="73"/>
        <v>0</v>
      </c>
      <c r="I435" s="239">
        <f aca="true" t="shared" si="82" ref="I435:N435">SUM(I436:I438)</f>
        <v>0</v>
      </c>
      <c r="J435" s="239">
        <f t="shared" si="82"/>
        <v>0</v>
      </c>
      <c r="K435" s="239">
        <f t="shared" si="82"/>
        <v>0</v>
      </c>
      <c r="L435" s="239">
        <f t="shared" si="82"/>
        <v>0</v>
      </c>
      <c r="M435" s="239">
        <f t="shared" si="82"/>
        <v>0</v>
      </c>
      <c r="N435" s="239">
        <f t="shared" si="82"/>
        <v>0</v>
      </c>
      <c r="O435" s="210">
        <f t="shared" si="70"/>
        <v>0</v>
      </c>
    </row>
    <row r="436" spans="1:15" ht="15" customHeight="1">
      <c r="A436" s="228" t="s">
        <v>777</v>
      </c>
      <c r="B436" s="229" t="s">
        <v>778</v>
      </c>
      <c r="C436" s="230">
        <v>0</v>
      </c>
      <c r="D436" s="235">
        <v>0</v>
      </c>
      <c r="E436" s="231">
        <f t="shared" si="72"/>
      </c>
      <c r="F436" s="232"/>
      <c r="G436" s="233">
        <v>0</v>
      </c>
      <c r="H436" s="234">
        <f t="shared" si="73"/>
        <v>0</v>
      </c>
      <c r="I436" s="239"/>
      <c r="J436" s="239"/>
      <c r="K436" s="239"/>
      <c r="L436" s="239"/>
      <c r="M436" s="239"/>
      <c r="N436" s="239"/>
      <c r="O436" s="210">
        <f t="shared" si="70"/>
        <v>0</v>
      </c>
    </row>
    <row r="437" spans="1:15" ht="15" customHeight="1">
      <c r="A437" s="228" t="s">
        <v>779</v>
      </c>
      <c r="B437" s="229" t="s">
        <v>780</v>
      </c>
      <c r="C437" s="230">
        <v>0</v>
      </c>
      <c r="D437" s="235">
        <v>0</v>
      </c>
      <c r="E437" s="231">
        <f t="shared" si="72"/>
      </c>
      <c r="F437" s="232"/>
      <c r="G437" s="233">
        <v>0</v>
      </c>
      <c r="H437" s="234">
        <f t="shared" si="73"/>
        <v>0</v>
      </c>
      <c r="I437" s="239"/>
      <c r="J437" s="239"/>
      <c r="K437" s="239"/>
      <c r="L437" s="239"/>
      <c r="M437" s="239"/>
      <c r="N437" s="239"/>
      <c r="O437" s="210">
        <f t="shared" si="70"/>
        <v>0</v>
      </c>
    </row>
    <row r="438" spans="1:15" ht="15" customHeight="1">
      <c r="A438" s="228" t="s">
        <v>781</v>
      </c>
      <c r="B438" s="229" t="s">
        <v>782</v>
      </c>
      <c r="C438" s="230">
        <v>0</v>
      </c>
      <c r="D438" s="235">
        <v>0</v>
      </c>
      <c r="E438" s="231">
        <f t="shared" si="72"/>
      </c>
      <c r="F438" s="232"/>
      <c r="G438" s="233">
        <v>0</v>
      </c>
      <c r="H438" s="234">
        <f t="shared" si="73"/>
        <v>0</v>
      </c>
      <c r="I438" s="239"/>
      <c r="J438" s="239"/>
      <c r="K438" s="239"/>
      <c r="L438" s="239"/>
      <c r="M438" s="239"/>
      <c r="N438" s="239"/>
      <c r="O438" s="210">
        <f t="shared" si="70"/>
        <v>0</v>
      </c>
    </row>
    <row r="439" spans="1:15" ht="15" customHeight="1">
      <c r="A439" s="228" t="s">
        <v>783</v>
      </c>
      <c r="B439" s="229" t="s">
        <v>784</v>
      </c>
      <c r="C439" s="230">
        <f>SUM(C440:C442)</f>
        <v>0</v>
      </c>
      <c r="D439" s="235">
        <v>0</v>
      </c>
      <c r="E439" s="231">
        <f t="shared" si="72"/>
      </c>
      <c r="F439" s="232"/>
      <c r="G439" s="233">
        <v>0</v>
      </c>
      <c r="H439" s="234">
        <f t="shared" si="73"/>
        <v>0</v>
      </c>
      <c r="I439" s="239">
        <f aca="true" t="shared" si="83" ref="I439:N439">SUM(I440:I442)</f>
        <v>0</v>
      </c>
      <c r="J439" s="239">
        <f t="shared" si="83"/>
        <v>0</v>
      </c>
      <c r="K439" s="239">
        <f t="shared" si="83"/>
        <v>0</v>
      </c>
      <c r="L439" s="239">
        <f t="shared" si="83"/>
        <v>0</v>
      </c>
      <c r="M439" s="239">
        <f t="shared" si="83"/>
        <v>0</v>
      </c>
      <c r="N439" s="239">
        <f t="shared" si="83"/>
        <v>0</v>
      </c>
      <c r="O439" s="210">
        <f t="shared" si="70"/>
        <v>0</v>
      </c>
    </row>
    <row r="440" spans="1:15" ht="15" customHeight="1">
      <c r="A440" s="228" t="s">
        <v>785</v>
      </c>
      <c r="B440" s="229" t="s">
        <v>786</v>
      </c>
      <c r="C440" s="230">
        <v>0</v>
      </c>
      <c r="D440" s="235">
        <v>0</v>
      </c>
      <c r="E440" s="231">
        <f t="shared" si="72"/>
      </c>
      <c r="F440" s="232"/>
      <c r="G440" s="233">
        <v>0</v>
      </c>
      <c r="H440" s="234">
        <f t="shared" si="73"/>
        <v>0</v>
      </c>
      <c r="I440" s="239"/>
      <c r="J440" s="239"/>
      <c r="K440" s="239"/>
      <c r="L440" s="239"/>
      <c r="M440" s="239"/>
      <c r="N440" s="239"/>
      <c r="O440" s="210">
        <f t="shared" si="70"/>
        <v>0</v>
      </c>
    </row>
    <row r="441" spans="1:15" ht="15" customHeight="1">
      <c r="A441" s="228" t="s">
        <v>787</v>
      </c>
      <c r="B441" s="229" t="s">
        <v>788</v>
      </c>
      <c r="C441" s="230">
        <v>0</v>
      </c>
      <c r="D441" s="235">
        <v>0</v>
      </c>
      <c r="E441" s="231">
        <f t="shared" si="72"/>
      </c>
      <c r="F441" s="232"/>
      <c r="G441" s="233">
        <v>0</v>
      </c>
      <c r="H441" s="234">
        <f t="shared" si="73"/>
        <v>0</v>
      </c>
      <c r="I441" s="239"/>
      <c r="J441" s="239"/>
      <c r="K441" s="239"/>
      <c r="L441" s="239"/>
      <c r="M441" s="239"/>
      <c r="N441" s="239"/>
      <c r="O441" s="210">
        <f t="shared" si="70"/>
        <v>0</v>
      </c>
    </row>
    <row r="442" spans="1:15" ht="15" customHeight="1">
      <c r="A442" s="228" t="s">
        <v>789</v>
      </c>
      <c r="B442" s="229" t="s">
        <v>790</v>
      </c>
      <c r="C442" s="230">
        <v>0</v>
      </c>
      <c r="D442" s="235">
        <v>0</v>
      </c>
      <c r="E442" s="231">
        <f t="shared" si="72"/>
      </c>
      <c r="F442" s="232"/>
      <c r="G442" s="233">
        <v>0</v>
      </c>
      <c r="H442" s="234">
        <f t="shared" si="73"/>
        <v>0</v>
      </c>
      <c r="I442" s="239"/>
      <c r="J442" s="239"/>
      <c r="K442" s="239"/>
      <c r="L442" s="239"/>
      <c r="M442" s="239"/>
      <c r="N442" s="239"/>
      <c r="O442" s="210">
        <f t="shared" si="70"/>
        <v>0</v>
      </c>
    </row>
    <row r="443" spans="1:15" ht="15" customHeight="1">
      <c r="A443" s="228" t="s">
        <v>791</v>
      </c>
      <c r="B443" s="229" t="s">
        <v>792</v>
      </c>
      <c r="C443" s="230">
        <f>SUM(C444:C447)</f>
        <v>0</v>
      </c>
      <c r="D443" s="230">
        <f>SUM(D444:D447)</f>
        <v>22000</v>
      </c>
      <c r="E443" s="231">
        <f t="shared" si="72"/>
      </c>
      <c r="F443" s="232"/>
      <c r="G443" s="233">
        <v>22000</v>
      </c>
      <c r="H443" s="234">
        <f t="shared" si="73"/>
        <v>22000</v>
      </c>
      <c r="I443" s="239">
        <f aca="true" t="shared" si="84" ref="I443:N443">SUM(I444:I447)</f>
        <v>22000</v>
      </c>
      <c r="J443" s="239">
        <f t="shared" si="84"/>
        <v>0</v>
      </c>
      <c r="K443" s="239">
        <f t="shared" si="84"/>
        <v>0</v>
      </c>
      <c r="L443" s="239">
        <f t="shared" si="84"/>
        <v>0</v>
      </c>
      <c r="M443" s="239">
        <f t="shared" si="84"/>
        <v>0</v>
      </c>
      <c r="N443" s="239">
        <f t="shared" si="84"/>
        <v>0</v>
      </c>
      <c r="O443" s="210">
        <f t="shared" si="70"/>
        <v>2.2</v>
      </c>
    </row>
    <row r="444" spans="1:15" ht="15" customHeight="1">
      <c r="A444" s="228" t="s">
        <v>793</v>
      </c>
      <c r="B444" s="229" t="s">
        <v>794</v>
      </c>
      <c r="C444" s="230">
        <v>0</v>
      </c>
      <c r="D444" s="235">
        <v>0</v>
      </c>
      <c r="E444" s="231">
        <f t="shared" si="72"/>
      </c>
      <c r="F444" s="232"/>
      <c r="G444" s="233">
        <v>0</v>
      </c>
      <c r="H444" s="234">
        <f t="shared" si="73"/>
        <v>0</v>
      </c>
      <c r="I444" s="239"/>
      <c r="J444" s="239"/>
      <c r="K444" s="239"/>
      <c r="L444" s="239"/>
      <c r="M444" s="239"/>
      <c r="N444" s="239"/>
      <c r="O444" s="210">
        <f t="shared" si="70"/>
        <v>0</v>
      </c>
    </row>
    <row r="445" spans="1:15" ht="15" customHeight="1">
      <c r="A445" s="228" t="s">
        <v>795</v>
      </c>
      <c r="B445" s="229" t="s">
        <v>796</v>
      </c>
      <c r="C445" s="230">
        <v>0</v>
      </c>
      <c r="D445" s="235">
        <v>0</v>
      </c>
      <c r="E445" s="231">
        <f t="shared" si="72"/>
      </c>
      <c r="F445" s="232"/>
      <c r="G445" s="233">
        <v>0</v>
      </c>
      <c r="H445" s="234">
        <f t="shared" si="73"/>
        <v>0</v>
      </c>
      <c r="I445" s="239"/>
      <c r="J445" s="239"/>
      <c r="K445" s="239"/>
      <c r="L445" s="239"/>
      <c r="M445" s="239"/>
      <c r="N445" s="239"/>
      <c r="O445" s="210">
        <f t="shared" si="70"/>
        <v>0</v>
      </c>
    </row>
    <row r="446" spans="1:15" ht="15" customHeight="1">
      <c r="A446" s="228" t="s">
        <v>797</v>
      </c>
      <c r="B446" s="229" t="s">
        <v>798</v>
      </c>
      <c r="C446" s="230">
        <v>0</v>
      </c>
      <c r="D446" s="235">
        <v>0</v>
      </c>
      <c r="E446" s="231">
        <f t="shared" si="72"/>
      </c>
      <c r="F446" s="232"/>
      <c r="G446" s="233">
        <v>0</v>
      </c>
      <c r="H446" s="234">
        <f t="shared" si="73"/>
        <v>0</v>
      </c>
      <c r="I446" s="239"/>
      <c r="J446" s="239"/>
      <c r="K446" s="239"/>
      <c r="L446" s="239"/>
      <c r="M446" s="239"/>
      <c r="N446" s="239"/>
      <c r="O446" s="210">
        <f aca="true" t="shared" si="85" ref="O446:O509">D446/10000</f>
        <v>0</v>
      </c>
    </row>
    <row r="447" spans="1:15" ht="15" customHeight="1">
      <c r="A447" s="228" t="s">
        <v>799</v>
      </c>
      <c r="B447" s="229" t="s">
        <v>800</v>
      </c>
      <c r="C447" s="230">
        <v>0</v>
      </c>
      <c r="D447" s="235">
        <v>22000</v>
      </c>
      <c r="E447" s="231">
        <f t="shared" si="72"/>
      </c>
      <c r="F447" s="232"/>
      <c r="G447" s="233">
        <v>22000</v>
      </c>
      <c r="H447" s="234">
        <f t="shared" si="73"/>
        <v>22000</v>
      </c>
      <c r="I447" s="233">
        <v>22000</v>
      </c>
      <c r="J447" s="239"/>
      <c r="K447" s="239"/>
      <c r="L447" s="239"/>
      <c r="M447" s="239"/>
      <c r="N447" s="239"/>
      <c r="O447" s="210">
        <f t="shared" si="85"/>
        <v>2.2</v>
      </c>
    </row>
    <row r="448" spans="1:15" ht="15" customHeight="1">
      <c r="A448" s="228" t="s">
        <v>801</v>
      </c>
      <c r="B448" s="229" t="s">
        <v>802</v>
      </c>
      <c r="C448" s="230">
        <f>C449+C465+C473+C484+C493+C501</f>
        <v>21079</v>
      </c>
      <c r="D448" s="230">
        <f>D449+D465+D473+D484+D493+D501</f>
        <v>14596</v>
      </c>
      <c r="E448" s="231">
        <f t="shared" si="72"/>
        <v>69.24427154988378</v>
      </c>
      <c r="F448" s="232"/>
      <c r="G448" s="233">
        <v>13274</v>
      </c>
      <c r="H448" s="234">
        <f t="shared" si="73"/>
        <v>14596</v>
      </c>
      <c r="I448" s="239">
        <f aca="true" t="shared" si="86" ref="I448:N448">I449+I465+I473+I484+I493+I501</f>
        <v>13276</v>
      </c>
      <c r="J448" s="239">
        <f t="shared" si="86"/>
        <v>488</v>
      </c>
      <c r="K448" s="239">
        <f t="shared" si="86"/>
        <v>832</v>
      </c>
      <c r="L448" s="239">
        <f t="shared" si="86"/>
        <v>0</v>
      </c>
      <c r="M448" s="239">
        <f t="shared" si="86"/>
        <v>0</v>
      </c>
      <c r="N448" s="239">
        <f t="shared" si="86"/>
        <v>0</v>
      </c>
      <c r="O448" s="210">
        <f t="shared" si="85"/>
        <v>1.4596</v>
      </c>
    </row>
    <row r="449" spans="1:15" ht="15" customHeight="1">
      <c r="A449" s="228" t="s">
        <v>803</v>
      </c>
      <c r="B449" s="229" t="s">
        <v>804</v>
      </c>
      <c r="C449" s="230">
        <f>SUM(C450:C464)</f>
        <v>12381</v>
      </c>
      <c r="D449" s="230">
        <f>SUM(D450:D464)</f>
        <v>2458</v>
      </c>
      <c r="E449" s="231">
        <f t="shared" si="72"/>
        <v>19.85300056538244</v>
      </c>
      <c r="F449" s="232"/>
      <c r="G449" s="233">
        <v>2407</v>
      </c>
      <c r="H449" s="234">
        <f t="shared" si="73"/>
        <v>2458</v>
      </c>
      <c r="I449" s="239">
        <f aca="true" t="shared" si="87" ref="I449:N449">SUM(I450:I464)</f>
        <v>2408</v>
      </c>
      <c r="J449" s="239">
        <f t="shared" si="87"/>
        <v>50</v>
      </c>
      <c r="K449" s="239">
        <f t="shared" si="87"/>
        <v>0</v>
      </c>
      <c r="L449" s="239">
        <f t="shared" si="87"/>
        <v>0</v>
      </c>
      <c r="M449" s="239">
        <f t="shared" si="87"/>
        <v>0</v>
      </c>
      <c r="N449" s="239">
        <f t="shared" si="87"/>
        <v>0</v>
      </c>
      <c r="O449" s="210">
        <f t="shared" si="85"/>
        <v>0.2458</v>
      </c>
    </row>
    <row r="450" spans="1:15" ht="15" customHeight="1">
      <c r="A450" s="228" t="s">
        <v>805</v>
      </c>
      <c r="B450" s="229" t="s">
        <v>71</v>
      </c>
      <c r="C450" s="230">
        <v>465</v>
      </c>
      <c r="D450" s="235">
        <v>477</v>
      </c>
      <c r="E450" s="231">
        <f t="shared" si="72"/>
        <v>102.58064516129033</v>
      </c>
      <c r="F450" s="232"/>
      <c r="G450" s="233">
        <v>477</v>
      </c>
      <c r="H450" s="234">
        <f t="shared" si="73"/>
        <v>477</v>
      </c>
      <c r="I450" s="239">
        <v>477</v>
      </c>
      <c r="J450" s="239"/>
      <c r="K450" s="239"/>
      <c r="L450" s="239"/>
      <c r="M450" s="239"/>
      <c r="N450" s="239"/>
      <c r="O450" s="210">
        <f t="shared" si="85"/>
        <v>0.0477</v>
      </c>
    </row>
    <row r="451" spans="1:15" ht="15" customHeight="1">
      <c r="A451" s="228" t="s">
        <v>806</v>
      </c>
      <c r="B451" s="229" t="s">
        <v>73</v>
      </c>
      <c r="C451" s="230">
        <v>0</v>
      </c>
      <c r="D451" s="235">
        <v>0</v>
      </c>
      <c r="E451" s="231">
        <f t="shared" si="72"/>
      </c>
      <c r="F451" s="232"/>
      <c r="G451" s="233">
        <v>0</v>
      </c>
      <c r="H451" s="234">
        <f t="shared" si="73"/>
        <v>0</v>
      </c>
      <c r="I451" s="239">
        <v>0</v>
      </c>
      <c r="J451" s="239"/>
      <c r="K451" s="239"/>
      <c r="L451" s="239"/>
      <c r="M451" s="239"/>
      <c r="N451" s="239"/>
      <c r="O451" s="210">
        <f t="shared" si="85"/>
        <v>0</v>
      </c>
    </row>
    <row r="452" spans="1:15" ht="15" customHeight="1">
      <c r="A452" s="228" t="s">
        <v>807</v>
      </c>
      <c r="B452" s="229" t="s">
        <v>75</v>
      </c>
      <c r="C452" s="230">
        <v>0</v>
      </c>
      <c r="D452" s="235">
        <v>0</v>
      </c>
      <c r="E452" s="231">
        <f t="shared" si="72"/>
      </c>
      <c r="F452" s="232"/>
      <c r="G452" s="233">
        <v>0</v>
      </c>
      <c r="H452" s="234">
        <f t="shared" si="73"/>
        <v>0</v>
      </c>
      <c r="I452" s="239">
        <v>0</v>
      </c>
      <c r="J452" s="239"/>
      <c r="K452" s="239"/>
      <c r="L452" s="239"/>
      <c r="M452" s="239"/>
      <c r="N452" s="239"/>
      <c r="O452" s="210">
        <f t="shared" si="85"/>
        <v>0</v>
      </c>
    </row>
    <row r="453" spans="1:15" ht="15" customHeight="1">
      <c r="A453" s="228" t="s">
        <v>808</v>
      </c>
      <c r="B453" s="229" t="s">
        <v>809</v>
      </c>
      <c r="C453" s="230">
        <v>2700</v>
      </c>
      <c r="D453" s="235">
        <v>0</v>
      </c>
      <c r="E453" s="231">
        <f t="shared" si="72"/>
        <v>0</v>
      </c>
      <c r="F453" s="232"/>
      <c r="G453" s="233">
        <v>0</v>
      </c>
      <c r="H453" s="234">
        <f t="shared" si="73"/>
        <v>0</v>
      </c>
      <c r="I453" s="239">
        <v>0</v>
      </c>
      <c r="J453" s="239"/>
      <c r="K453" s="239"/>
      <c r="L453" s="239"/>
      <c r="M453" s="239"/>
      <c r="N453" s="239"/>
      <c r="O453" s="210">
        <f t="shared" si="85"/>
        <v>0</v>
      </c>
    </row>
    <row r="454" spans="1:15" ht="15" customHeight="1">
      <c r="A454" s="228" t="s">
        <v>810</v>
      </c>
      <c r="B454" s="229" t="s">
        <v>811</v>
      </c>
      <c r="C454" s="230">
        <v>0</v>
      </c>
      <c r="D454" s="235">
        <v>0</v>
      </c>
      <c r="E454" s="231">
        <f t="shared" si="72"/>
      </c>
      <c r="F454" s="232"/>
      <c r="G454" s="233">
        <v>0</v>
      </c>
      <c r="H454" s="234">
        <f t="shared" si="73"/>
        <v>0</v>
      </c>
      <c r="I454" s="239">
        <v>0</v>
      </c>
      <c r="J454" s="239"/>
      <c r="K454" s="239"/>
      <c r="L454" s="239"/>
      <c r="M454" s="239"/>
      <c r="N454" s="239"/>
      <c r="O454" s="210">
        <f t="shared" si="85"/>
        <v>0</v>
      </c>
    </row>
    <row r="455" spans="1:15" ht="15" customHeight="1">
      <c r="A455" s="228" t="s">
        <v>812</v>
      </c>
      <c r="B455" s="229" t="s">
        <v>813</v>
      </c>
      <c r="C455" s="230">
        <v>0</v>
      </c>
      <c r="D455" s="235">
        <v>0</v>
      </c>
      <c r="E455" s="231">
        <f aca="true" t="shared" si="88" ref="E455:E518">_xlfn.IFERROR(D455/C455*100,"")</f>
      </c>
      <c r="F455" s="232"/>
      <c r="G455" s="233">
        <v>0</v>
      </c>
      <c r="H455" s="234">
        <f t="shared" si="73"/>
        <v>0</v>
      </c>
      <c r="I455" s="239">
        <v>0</v>
      </c>
      <c r="J455" s="239"/>
      <c r="K455" s="239"/>
      <c r="L455" s="239"/>
      <c r="M455" s="239"/>
      <c r="N455" s="239"/>
      <c r="O455" s="210">
        <f t="shared" si="85"/>
        <v>0</v>
      </c>
    </row>
    <row r="456" spans="1:15" ht="15" customHeight="1">
      <c r="A456" s="228" t="s">
        <v>814</v>
      </c>
      <c r="B456" s="229" t="s">
        <v>815</v>
      </c>
      <c r="C456" s="230">
        <v>1139</v>
      </c>
      <c r="D456" s="235">
        <v>1123</v>
      </c>
      <c r="E456" s="231">
        <f t="shared" si="88"/>
        <v>98.59525899912204</v>
      </c>
      <c r="F456" s="232"/>
      <c r="G456" s="233">
        <v>1123</v>
      </c>
      <c r="H456" s="234">
        <f aca="true" t="shared" si="89" ref="H456:H519">SUM(I456:N456)</f>
        <v>1123</v>
      </c>
      <c r="I456" s="239">
        <v>1123</v>
      </c>
      <c r="J456" s="239"/>
      <c r="K456" s="239"/>
      <c r="L456" s="239"/>
      <c r="M456" s="239"/>
      <c r="N456" s="239"/>
      <c r="O456" s="210">
        <f t="shared" si="85"/>
        <v>0.1123</v>
      </c>
    </row>
    <row r="457" spans="1:15" ht="15" customHeight="1">
      <c r="A457" s="228" t="s">
        <v>816</v>
      </c>
      <c r="B457" s="229" t="s">
        <v>817</v>
      </c>
      <c r="C457" s="230">
        <v>0</v>
      </c>
      <c r="D457" s="235">
        <v>0</v>
      </c>
      <c r="E457" s="231">
        <f t="shared" si="88"/>
      </c>
      <c r="F457" s="232"/>
      <c r="G457" s="233">
        <v>0</v>
      </c>
      <c r="H457" s="234">
        <f t="shared" si="89"/>
        <v>0</v>
      </c>
      <c r="I457" s="239">
        <v>0</v>
      </c>
      <c r="J457" s="239"/>
      <c r="K457" s="239"/>
      <c r="L457" s="239"/>
      <c r="M457" s="239"/>
      <c r="N457" s="239"/>
      <c r="O457" s="210">
        <f t="shared" si="85"/>
        <v>0</v>
      </c>
    </row>
    <row r="458" spans="1:15" ht="15" customHeight="1">
      <c r="A458" s="228" t="s">
        <v>818</v>
      </c>
      <c r="B458" s="229" t="s">
        <v>819</v>
      </c>
      <c r="C458" s="230">
        <v>153</v>
      </c>
      <c r="D458" s="235">
        <v>146</v>
      </c>
      <c r="E458" s="231">
        <f t="shared" si="88"/>
        <v>95.42483660130719</v>
      </c>
      <c r="F458" s="232"/>
      <c r="G458" s="233">
        <v>146</v>
      </c>
      <c r="H458" s="234">
        <f t="shared" si="89"/>
        <v>146</v>
      </c>
      <c r="I458" s="239">
        <v>146</v>
      </c>
      <c r="J458" s="239"/>
      <c r="K458" s="239"/>
      <c r="L458" s="239"/>
      <c r="M458" s="239"/>
      <c r="N458" s="239"/>
      <c r="O458" s="210">
        <f t="shared" si="85"/>
        <v>0.0146</v>
      </c>
    </row>
    <row r="459" spans="1:15" ht="15" customHeight="1">
      <c r="A459" s="228" t="s">
        <v>820</v>
      </c>
      <c r="B459" s="229" t="s">
        <v>821</v>
      </c>
      <c r="C459" s="230">
        <v>0</v>
      </c>
      <c r="D459" s="235">
        <v>0</v>
      </c>
      <c r="E459" s="231">
        <f t="shared" si="88"/>
      </c>
      <c r="F459" s="232"/>
      <c r="G459" s="233">
        <v>0</v>
      </c>
      <c r="H459" s="234">
        <f t="shared" si="89"/>
        <v>0</v>
      </c>
      <c r="I459" s="239">
        <v>0</v>
      </c>
      <c r="J459" s="239"/>
      <c r="K459" s="239"/>
      <c r="L459" s="239"/>
      <c r="M459" s="239"/>
      <c r="N459" s="239"/>
      <c r="O459" s="210">
        <f t="shared" si="85"/>
        <v>0</v>
      </c>
    </row>
    <row r="460" spans="1:15" ht="15" customHeight="1">
      <c r="A460" s="228" t="s">
        <v>822</v>
      </c>
      <c r="B460" s="229" t="s">
        <v>823</v>
      </c>
      <c r="C460" s="230">
        <v>252</v>
      </c>
      <c r="D460" s="235">
        <v>314</v>
      </c>
      <c r="E460" s="231">
        <f t="shared" si="88"/>
        <v>124.60317460317461</v>
      </c>
      <c r="F460" s="232"/>
      <c r="G460" s="233">
        <v>293</v>
      </c>
      <c r="H460" s="234">
        <f t="shared" si="89"/>
        <v>314</v>
      </c>
      <c r="I460" s="239">
        <v>293</v>
      </c>
      <c r="J460" s="239">
        <v>21</v>
      </c>
      <c r="K460" s="239"/>
      <c r="L460" s="239"/>
      <c r="M460" s="239"/>
      <c r="N460" s="239"/>
      <c r="O460" s="210">
        <f t="shared" si="85"/>
        <v>0.0314</v>
      </c>
    </row>
    <row r="461" spans="1:15" ht="15" customHeight="1">
      <c r="A461" s="228" t="s">
        <v>824</v>
      </c>
      <c r="B461" s="229" t="s">
        <v>825</v>
      </c>
      <c r="C461" s="230">
        <v>112</v>
      </c>
      <c r="D461" s="235">
        <v>252</v>
      </c>
      <c r="E461" s="231">
        <f t="shared" si="88"/>
        <v>225</v>
      </c>
      <c r="F461" s="232"/>
      <c r="G461" s="233">
        <v>252</v>
      </c>
      <c r="H461" s="234">
        <f t="shared" si="89"/>
        <v>252</v>
      </c>
      <c r="I461" s="239">
        <v>252</v>
      </c>
      <c r="J461" s="239"/>
      <c r="K461" s="239"/>
      <c r="L461" s="239"/>
      <c r="M461" s="239"/>
      <c r="N461" s="239"/>
      <c r="O461" s="210">
        <f t="shared" si="85"/>
        <v>0.0252</v>
      </c>
    </row>
    <row r="462" spans="1:15" ht="15" customHeight="1">
      <c r="A462" s="228" t="s">
        <v>826</v>
      </c>
      <c r="B462" s="229" t="s">
        <v>827</v>
      </c>
      <c r="C462" s="230">
        <v>2490</v>
      </c>
      <c r="D462" s="235">
        <v>0</v>
      </c>
      <c r="E462" s="231">
        <f t="shared" si="88"/>
        <v>0</v>
      </c>
      <c r="F462" s="232"/>
      <c r="G462" s="233">
        <v>0</v>
      </c>
      <c r="H462" s="234">
        <f t="shared" si="89"/>
        <v>0</v>
      </c>
      <c r="I462" s="239">
        <v>0</v>
      </c>
      <c r="J462" s="239"/>
      <c r="K462" s="239"/>
      <c r="L462" s="239"/>
      <c r="M462" s="239"/>
      <c r="N462" s="239"/>
      <c r="O462" s="210">
        <f t="shared" si="85"/>
        <v>0</v>
      </c>
    </row>
    <row r="463" spans="1:15" ht="15" customHeight="1">
      <c r="A463" s="228" t="s">
        <v>828</v>
      </c>
      <c r="B463" s="229" t="s">
        <v>829</v>
      </c>
      <c r="C463" s="230">
        <v>0</v>
      </c>
      <c r="D463" s="235">
        <v>0</v>
      </c>
      <c r="E463" s="231">
        <f t="shared" si="88"/>
      </c>
      <c r="F463" s="232"/>
      <c r="G463" s="233">
        <v>0</v>
      </c>
      <c r="H463" s="234">
        <f t="shared" si="89"/>
        <v>0</v>
      </c>
      <c r="I463" s="239">
        <v>0</v>
      </c>
      <c r="J463" s="239"/>
      <c r="K463" s="239"/>
      <c r="L463" s="239"/>
      <c r="M463" s="239"/>
      <c r="N463" s="239"/>
      <c r="O463" s="210">
        <f t="shared" si="85"/>
        <v>0</v>
      </c>
    </row>
    <row r="464" spans="1:15" ht="15" customHeight="1">
      <c r="A464" s="228" t="s">
        <v>830</v>
      </c>
      <c r="B464" s="229" t="s">
        <v>831</v>
      </c>
      <c r="C464" s="230">
        <v>5070</v>
      </c>
      <c r="D464" s="235">
        <v>146</v>
      </c>
      <c r="E464" s="231">
        <f t="shared" si="88"/>
        <v>2.8796844181459567</v>
      </c>
      <c r="F464" s="232"/>
      <c r="G464" s="233">
        <v>117</v>
      </c>
      <c r="H464" s="234">
        <f t="shared" si="89"/>
        <v>146</v>
      </c>
      <c r="I464" s="239">
        <v>117</v>
      </c>
      <c r="J464" s="239">
        <v>29</v>
      </c>
      <c r="K464" s="239"/>
      <c r="L464" s="239"/>
      <c r="M464" s="239"/>
      <c r="N464" s="239"/>
      <c r="O464" s="210">
        <f t="shared" si="85"/>
        <v>0.0146</v>
      </c>
    </row>
    <row r="465" spans="1:15" ht="15" customHeight="1">
      <c r="A465" s="228" t="s">
        <v>832</v>
      </c>
      <c r="B465" s="229" t="s">
        <v>833</v>
      </c>
      <c r="C465" s="230">
        <f>SUM(C466:C472)</f>
        <v>332</v>
      </c>
      <c r="D465" s="230">
        <f>SUM(D466:D472)</f>
        <v>379</v>
      </c>
      <c r="E465" s="231">
        <f t="shared" si="88"/>
        <v>114.1566265060241</v>
      </c>
      <c r="F465" s="232"/>
      <c r="G465" s="233">
        <v>258</v>
      </c>
      <c r="H465" s="234">
        <f t="shared" si="89"/>
        <v>379</v>
      </c>
      <c r="I465" s="239">
        <f aca="true" t="shared" si="90" ref="I465:N465">SUM(I466:I472)</f>
        <v>258</v>
      </c>
      <c r="J465" s="239">
        <f t="shared" si="90"/>
        <v>121</v>
      </c>
      <c r="K465" s="239">
        <f t="shared" si="90"/>
        <v>0</v>
      </c>
      <c r="L465" s="239">
        <f t="shared" si="90"/>
        <v>0</v>
      </c>
      <c r="M465" s="239">
        <f t="shared" si="90"/>
        <v>0</v>
      </c>
      <c r="N465" s="239">
        <f t="shared" si="90"/>
        <v>0</v>
      </c>
      <c r="O465" s="210">
        <f t="shared" si="85"/>
        <v>0.0379</v>
      </c>
    </row>
    <row r="466" spans="1:15" ht="15" customHeight="1">
      <c r="A466" s="228" t="s">
        <v>834</v>
      </c>
      <c r="B466" s="229" t="s">
        <v>71</v>
      </c>
      <c r="C466" s="230">
        <v>0</v>
      </c>
      <c r="D466" s="235">
        <v>0</v>
      </c>
      <c r="E466" s="231">
        <f t="shared" si="88"/>
      </c>
      <c r="F466" s="232"/>
      <c r="G466" s="233">
        <v>0</v>
      </c>
      <c r="H466" s="234">
        <f t="shared" si="89"/>
        <v>0</v>
      </c>
      <c r="I466" s="239">
        <v>0</v>
      </c>
      <c r="J466" s="239"/>
      <c r="K466" s="239"/>
      <c r="L466" s="239"/>
      <c r="M466" s="239"/>
      <c r="N466" s="239"/>
      <c r="O466" s="210">
        <f t="shared" si="85"/>
        <v>0</v>
      </c>
    </row>
    <row r="467" spans="1:15" ht="15" customHeight="1">
      <c r="A467" s="228" t="s">
        <v>835</v>
      </c>
      <c r="B467" s="229" t="s">
        <v>73</v>
      </c>
      <c r="C467" s="230">
        <v>0</v>
      </c>
      <c r="D467" s="235">
        <v>0</v>
      </c>
      <c r="E467" s="231">
        <f t="shared" si="88"/>
      </c>
      <c r="F467" s="232"/>
      <c r="G467" s="233">
        <v>0</v>
      </c>
      <c r="H467" s="234">
        <f t="shared" si="89"/>
        <v>0</v>
      </c>
      <c r="I467" s="239">
        <v>0</v>
      </c>
      <c r="J467" s="239"/>
      <c r="K467" s="239"/>
      <c r="L467" s="239"/>
      <c r="M467" s="239"/>
      <c r="N467" s="239"/>
      <c r="O467" s="210">
        <f t="shared" si="85"/>
        <v>0</v>
      </c>
    </row>
    <row r="468" spans="1:15" ht="15" customHeight="1">
      <c r="A468" s="228" t="s">
        <v>836</v>
      </c>
      <c r="B468" s="229" t="s">
        <v>75</v>
      </c>
      <c r="C468" s="230">
        <v>0</v>
      </c>
      <c r="D468" s="235">
        <v>0</v>
      </c>
      <c r="E468" s="231">
        <f t="shared" si="88"/>
      </c>
      <c r="F468" s="232"/>
      <c r="G468" s="233">
        <v>0</v>
      </c>
      <c r="H468" s="234">
        <f t="shared" si="89"/>
        <v>0</v>
      </c>
      <c r="I468" s="239">
        <v>0</v>
      </c>
      <c r="J468" s="239"/>
      <c r="K468" s="239"/>
      <c r="L468" s="239"/>
      <c r="M468" s="239"/>
      <c r="N468" s="239"/>
      <c r="O468" s="210">
        <f t="shared" si="85"/>
        <v>0</v>
      </c>
    </row>
    <row r="469" spans="1:15" ht="15" customHeight="1">
      <c r="A469" s="228" t="s">
        <v>837</v>
      </c>
      <c r="B469" s="229" t="s">
        <v>838</v>
      </c>
      <c r="C469" s="230">
        <v>119</v>
      </c>
      <c r="D469" s="235">
        <v>121</v>
      </c>
      <c r="E469" s="231">
        <f t="shared" si="88"/>
        <v>101.68067226890756</v>
      </c>
      <c r="F469" s="232"/>
      <c r="G469" s="233">
        <v>0</v>
      </c>
      <c r="H469" s="234">
        <f t="shared" si="89"/>
        <v>121</v>
      </c>
      <c r="I469" s="239">
        <v>0</v>
      </c>
      <c r="J469" s="239">
        <v>121</v>
      </c>
      <c r="K469" s="239"/>
      <c r="L469" s="239"/>
      <c r="M469" s="239"/>
      <c r="N469" s="239"/>
      <c r="O469" s="210">
        <f t="shared" si="85"/>
        <v>0.0121</v>
      </c>
    </row>
    <row r="470" spans="1:15" ht="15" customHeight="1">
      <c r="A470" s="228" t="s">
        <v>839</v>
      </c>
      <c r="B470" s="229" t="s">
        <v>840</v>
      </c>
      <c r="C470" s="230">
        <v>59</v>
      </c>
      <c r="D470" s="235">
        <v>69</v>
      </c>
      <c r="E470" s="231">
        <f t="shared" si="88"/>
        <v>116.94915254237289</v>
      </c>
      <c r="F470" s="232"/>
      <c r="G470" s="233">
        <v>69</v>
      </c>
      <c r="H470" s="234">
        <f t="shared" si="89"/>
        <v>69</v>
      </c>
      <c r="I470" s="239">
        <v>69</v>
      </c>
      <c r="J470" s="239"/>
      <c r="K470" s="239"/>
      <c r="L470" s="239"/>
      <c r="M470" s="239"/>
      <c r="N470" s="239"/>
      <c r="O470" s="210">
        <f t="shared" si="85"/>
        <v>0.0069</v>
      </c>
    </row>
    <row r="471" spans="1:15" ht="15" customHeight="1">
      <c r="A471" s="228" t="s">
        <v>841</v>
      </c>
      <c r="B471" s="229" t="s">
        <v>842</v>
      </c>
      <c r="C471" s="230">
        <v>0</v>
      </c>
      <c r="D471" s="235">
        <v>0</v>
      </c>
      <c r="E471" s="231">
        <f t="shared" si="88"/>
      </c>
      <c r="F471" s="232"/>
      <c r="G471" s="233">
        <v>0</v>
      </c>
      <c r="H471" s="234">
        <f t="shared" si="89"/>
        <v>0</v>
      </c>
      <c r="I471" s="239">
        <v>0</v>
      </c>
      <c r="J471" s="239"/>
      <c r="K471" s="239"/>
      <c r="L471" s="239"/>
      <c r="M471" s="239"/>
      <c r="N471" s="239"/>
      <c r="O471" s="210">
        <f t="shared" si="85"/>
        <v>0</v>
      </c>
    </row>
    <row r="472" spans="1:15" ht="15" customHeight="1">
      <c r="A472" s="228" t="s">
        <v>843</v>
      </c>
      <c r="B472" s="229" t="s">
        <v>844</v>
      </c>
      <c r="C472" s="230">
        <v>154</v>
      </c>
      <c r="D472" s="235">
        <v>189</v>
      </c>
      <c r="E472" s="231">
        <f t="shared" si="88"/>
        <v>122.72727272727273</v>
      </c>
      <c r="F472" s="232"/>
      <c r="G472" s="233">
        <v>189</v>
      </c>
      <c r="H472" s="234">
        <f t="shared" si="89"/>
        <v>189</v>
      </c>
      <c r="I472" s="239">
        <v>189</v>
      </c>
      <c r="J472" s="239"/>
      <c r="K472" s="239"/>
      <c r="L472" s="239"/>
      <c r="M472" s="239"/>
      <c r="N472" s="239"/>
      <c r="O472" s="210">
        <f t="shared" si="85"/>
        <v>0.0189</v>
      </c>
    </row>
    <row r="473" spans="1:15" ht="15" customHeight="1">
      <c r="A473" s="228" t="s">
        <v>845</v>
      </c>
      <c r="B473" s="229" t="s">
        <v>846</v>
      </c>
      <c r="C473" s="230">
        <f>SUM(C474:C483)</f>
        <v>385</v>
      </c>
      <c r="D473" s="230">
        <f>SUM(D474:D483)</f>
        <v>341</v>
      </c>
      <c r="E473" s="231">
        <f t="shared" si="88"/>
        <v>88.57142857142857</v>
      </c>
      <c r="F473" s="232"/>
      <c r="G473" s="233">
        <v>340</v>
      </c>
      <c r="H473" s="234">
        <f t="shared" si="89"/>
        <v>341</v>
      </c>
      <c r="I473" s="239">
        <f aca="true" t="shared" si="91" ref="I473:N473">SUM(I474:I483)</f>
        <v>341</v>
      </c>
      <c r="J473" s="239">
        <f t="shared" si="91"/>
        <v>0</v>
      </c>
      <c r="K473" s="239">
        <f t="shared" si="91"/>
        <v>0</v>
      </c>
      <c r="L473" s="239">
        <f t="shared" si="91"/>
        <v>0</v>
      </c>
      <c r="M473" s="239">
        <f t="shared" si="91"/>
        <v>0</v>
      </c>
      <c r="N473" s="239">
        <f t="shared" si="91"/>
        <v>0</v>
      </c>
      <c r="O473" s="210">
        <f t="shared" si="85"/>
        <v>0.0341</v>
      </c>
    </row>
    <row r="474" spans="1:15" ht="15" customHeight="1">
      <c r="A474" s="228" t="s">
        <v>847</v>
      </c>
      <c r="B474" s="229" t="s">
        <v>71</v>
      </c>
      <c r="C474" s="230">
        <v>62</v>
      </c>
      <c r="D474" s="235">
        <v>108</v>
      </c>
      <c r="E474" s="231">
        <f t="shared" si="88"/>
        <v>174.19354838709677</v>
      </c>
      <c r="F474" s="232"/>
      <c r="G474" s="233">
        <v>108</v>
      </c>
      <c r="H474" s="234">
        <f t="shared" si="89"/>
        <v>108</v>
      </c>
      <c r="I474" s="239">
        <v>108</v>
      </c>
      <c r="J474" s="239"/>
      <c r="K474" s="239"/>
      <c r="L474" s="239"/>
      <c r="M474" s="239"/>
      <c r="N474" s="239"/>
      <c r="O474" s="210">
        <f t="shared" si="85"/>
        <v>0.0108</v>
      </c>
    </row>
    <row r="475" spans="1:15" ht="15" customHeight="1">
      <c r="A475" s="228" t="s">
        <v>848</v>
      </c>
      <c r="B475" s="229" t="s">
        <v>73</v>
      </c>
      <c r="C475" s="230">
        <v>0</v>
      </c>
      <c r="D475" s="235">
        <v>0</v>
      </c>
      <c r="E475" s="231">
        <f t="shared" si="88"/>
      </c>
      <c r="F475" s="232"/>
      <c r="G475" s="233">
        <v>0</v>
      </c>
      <c r="H475" s="234">
        <f t="shared" si="89"/>
        <v>0</v>
      </c>
      <c r="I475" s="239">
        <v>0</v>
      </c>
      <c r="J475" s="239"/>
      <c r="K475" s="239"/>
      <c r="L475" s="239"/>
      <c r="M475" s="239"/>
      <c r="N475" s="239"/>
      <c r="O475" s="210">
        <f t="shared" si="85"/>
        <v>0</v>
      </c>
    </row>
    <row r="476" spans="1:15" ht="15" customHeight="1">
      <c r="A476" s="228" t="s">
        <v>849</v>
      </c>
      <c r="B476" s="229" t="s">
        <v>75</v>
      </c>
      <c r="C476" s="230">
        <v>0</v>
      </c>
      <c r="D476" s="235">
        <v>0</v>
      </c>
      <c r="E476" s="231">
        <f t="shared" si="88"/>
      </c>
      <c r="F476" s="232"/>
      <c r="G476" s="233">
        <v>0</v>
      </c>
      <c r="H476" s="234">
        <f t="shared" si="89"/>
        <v>0</v>
      </c>
      <c r="I476" s="239">
        <v>0</v>
      </c>
      <c r="J476" s="239"/>
      <c r="K476" s="239"/>
      <c r="L476" s="239"/>
      <c r="M476" s="239"/>
      <c r="N476" s="239"/>
      <c r="O476" s="210">
        <f t="shared" si="85"/>
        <v>0</v>
      </c>
    </row>
    <row r="477" spans="1:15" ht="15" customHeight="1">
      <c r="A477" s="228" t="s">
        <v>850</v>
      </c>
      <c r="B477" s="229" t="s">
        <v>851</v>
      </c>
      <c r="C477" s="230">
        <v>0</v>
      </c>
      <c r="D477" s="235">
        <v>0</v>
      </c>
      <c r="E477" s="231">
        <f t="shared" si="88"/>
      </c>
      <c r="F477" s="232"/>
      <c r="G477" s="233">
        <v>0</v>
      </c>
      <c r="H477" s="234">
        <f t="shared" si="89"/>
        <v>0</v>
      </c>
      <c r="I477" s="239">
        <v>0</v>
      </c>
      <c r="J477" s="239"/>
      <c r="K477" s="239"/>
      <c r="L477" s="239"/>
      <c r="M477" s="239"/>
      <c r="N477" s="239"/>
      <c r="O477" s="210">
        <f t="shared" si="85"/>
        <v>0</v>
      </c>
    </row>
    <row r="478" spans="1:15" ht="15" customHeight="1">
      <c r="A478" s="228" t="s">
        <v>852</v>
      </c>
      <c r="B478" s="229" t="s">
        <v>853</v>
      </c>
      <c r="C478" s="230">
        <v>0</v>
      </c>
      <c r="D478" s="235">
        <v>0</v>
      </c>
      <c r="E478" s="231">
        <f t="shared" si="88"/>
      </c>
      <c r="F478" s="232"/>
      <c r="G478" s="233">
        <v>0</v>
      </c>
      <c r="H478" s="234">
        <f t="shared" si="89"/>
        <v>0</v>
      </c>
      <c r="I478" s="239">
        <v>0</v>
      </c>
      <c r="J478" s="239"/>
      <c r="K478" s="239"/>
      <c r="L478" s="239"/>
      <c r="M478" s="239"/>
      <c r="N478" s="239"/>
      <c r="O478" s="210">
        <f t="shared" si="85"/>
        <v>0</v>
      </c>
    </row>
    <row r="479" spans="1:15" ht="15" customHeight="1">
      <c r="A479" s="228" t="s">
        <v>854</v>
      </c>
      <c r="B479" s="229" t="s">
        <v>855</v>
      </c>
      <c r="C479" s="230">
        <v>0</v>
      </c>
      <c r="D479" s="235">
        <v>0</v>
      </c>
      <c r="E479" s="231">
        <f t="shared" si="88"/>
      </c>
      <c r="F479" s="232"/>
      <c r="G479" s="233">
        <v>0</v>
      </c>
      <c r="H479" s="234">
        <f t="shared" si="89"/>
        <v>0</v>
      </c>
      <c r="I479" s="239">
        <v>0</v>
      </c>
      <c r="J479" s="239"/>
      <c r="K479" s="239"/>
      <c r="L479" s="239"/>
      <c r="M479" s="239"/>
      <c r="N479" s="239"/>
      <c r="O479" s="210">
        <f t="shared" si="85"/>
        <v>0</v>
      </c>
    </row>
    <row r="480" spans="1:15" ht="15" customHeight="1">
      <c r="A480" s="228" t="s">
        <v>856</v>
      </c>
      <c r="B480" s="229" t="s">
        <v>857</v>
      </c>
      <c r="C480" s="230">
        <v>201</v>
      </c>
      <c r="D480" s="235">
        <v>131</v>
      </c>
      <c r="E480" s="231">
        <f t="shared" si="88"/>
        <v>65.17412935323384</v>
      </c>
      <c r="F480" s="232"/>
      <c r="G480" s="233">
        <v>131</v>
      </c>
      <c r="H480" s="234">
        <f t="shared" si="89"/>
        <v>131</v>
      </c>
      <c r="I480" s="239">
        <v>131</v>
      </c>
      <c r="J480" s="239"/>
      <c r="K480" s="239"/>
      <c r="L480" s="239"/>
      <c r="M480" s="239"/>
      <c r="N480" s="239"/>
      <c r="O480" s="210">
        <f t="shared" si="85"/>
        <v>0.0131</v>
      </c>
    </row>
    <row r="481" spans="1:15" ht="15" customHeight="1">
      <c r="A481" s="228" t="s">
        <v>858</v>
      </c>
      <c r="B481" s="229" t="s">
        <v>859</v>
      </c>
      <c r="C481" s="230">
        <v>0</v>
      </c>
      <c r="D481" s="235">
        <v>0</v>
      </c>
      <c r="E481" s="231">
        <f t="shared" si="88"/>
      </c>
      <c r="F481" s="232"/>
      <c r="G481" s="233">
        <v>0</v>
      </c>
      <c r="H481" s="234">
        <f t="shared" si="89"/>
        <v>0</v>
      </c>
      <c r="I481" s="239">
        <v>0</v>
      </c>
      <c r="J481" s="239"/>
      <c r="K481" s="239"/>
      <c r="L481" s="239"/>
      <c r="M481" s="239"/>
      <c r="N481" s="239"/>
      <c r="O481" s="210">
        <f t="shared" si="85"/>
        <v>0</v>
      </c>
    </row>
    <row r="482" spans="1:15" ht="15" customHeight="1">
      <c r="A482" s="228" t="s">
        <v>860</v>
      </c>
      <c r="B482" s="229" t="s">
        <v>861</v>
      </c>
      <c r="C482" s="230">
        <v>0</v>
      </c>
      <c r="D482" s="235">
        <v>0</v>
      </c>
      <c r="E482" s="231">
        <f t="shared" si="88"/>
      </c>
      <c r="F482" s="232"/>
      <c r="G482" s="233">
        <v>0</v>
      </c>
      <c r="H482" s="234">
        <f t="shared" si="89"/>
        <v>0</v>
      </c>
      <c r="I482" s="239">
        <v>0</v>
      </c>
      <c r="J482" s="239"/>
      <c r="K482" s="239"/>
      <c r="L482" s="239"/>
      <c r="M482" s="239"/>
      <c r="N482" s="239"/>
      <c r="O482" s="210">
        <f t="shared" si="85"/>
        <v>0</v>
      </c>
    </row>
    <row r="483" spans="1:15" ht="15" customHeight="1">
      <c r="A483" s="228" t="s">
        <v>862</v>
      </c>
      <c r="B483" s="229" t="s">
        <v>863</v>
      </c>
      <c r="C483" s="230">
        <v>122</v>
      </c>
      <c r="D483" s="235">
        <v>102</v>
      </c>
      <c r="E483" s="231">
        <f t="shared" si="88"/>
        <v>83.60655737704919</v>
      </c>
      <c r="F483" s="232"/>
      <c r="G483" s="233">
        <v>102</v>
      </c>
      <c r="H483" s="234">
        <f t="shared" si="89"/>
        <v>102</v>
      </c>
      <c r="I483" s="239">
        <v>102</v>
      </c>
      <c r="J483" s="239"/>
      <c r="K483" s="239"/>
      <c r="L483" s="239"/>
      <c r="M483" s="239"/>
      <c r="N483" s="239"/>
      <c r="O483" s="210">
        <f t="shared" si="85"/>
        <v>0.0102</v>
      </c>
    </row>
    <row r="484" spans="1:15" ht="15" customHeight="1">
      <c r="A484" s="228" t="s">
        <v>864</v>
      </c>
      <c r="B484" s="229" t="s">
        <v>865</v>
      </c>
      <c r="C484" s="230">
        <f>SUM(C485:C492)</f>
        <v>696</v>
      </c>
      <c r="D484" s="230">
        <f>SUM(D485:D492)</f>
        <v>632</v>
      </c>
      <c r="E484" s="231">
        <f t="shared" si="88"/>
        <v>90.80459770114942</v>
      </c>
      <c r="F484" s="232"/>
      <c r="G484" s="233">
        <v>581</v>
      </c>
      <c r="H484" s="234">
        <f t="shared" si="89"/>
        <v>632</v>
      </c>
      <c r="I484" s="239">
        <f aca="true" t="shared" si="92" ref="I484:N484">SUM(I485:I492)</f>
        <v>581</v>
      </c>
      <c r="J484" s="239">
        <f t="shared" si="92"/>
        <v>51</v>
      </c>
      <c r="K484" s="239">
        <f t="shared" si="92"/>
        <v>0</v>
      </c>
      <c r="L484" s="239">
        <f t="shared" si="92"/>
        <v>0</v>
      </c>
      <c r="M484" s="239">
        <f t="shared" si="92"/>
        <v>0</v>
      </c>
      <c r="N484" s="239">
        <f t="shared" si="92"/>
        <v>0</v>
      </c>
      <c r="O484" s="210">
        <f t="shared" si="85"/>
        <v>0.0632</v>
      </c>
    </row>
    <row r="485" spans="1:15" ht="15" customHeight="1">
      <c r="A485" s="228" t="s">
        <v>866</v>
      </c>
      <c r="B485" s="229" t="s">
        <v>71</v>
      </c>
      <c r="C485" s="230">
        <v>0</v>
      </c>
      <c r="D485" s="235">
        <v>0</v>
      </c>
      <c r="E485" s="231">
        <f t="shared" si="88"/>
      </c>
      <c r="F485" s="232"/>
      <c r="G485" s="233">
        <v>0</v>
      </c>
      <c r="H485" s="234">
        <f t="shared" si="89"/>
        <v>0</v>
      </c>
      <c r="I485" s="239">
        <v>0</v>
      </c>
      <c r="J485" s="239"/>
      <c r="K485" s="239"/>
      <c r="L485" s="239"/>
      <c r="M485" s="239"/>
      <c r="N485" s="239"/>
      <c r="O485" s="210">
        <f t="shared" si="85"/>
        <v>0</v>
      </c>
    </row>
    <row r="486" spans="1:15" ht="15" customHeight="1">
      <c r="A486" s="228" t="s">
        <v>867</v>
      </c>
      <c r="B486" s="229" t="s">
        <v>73</v>
      </c>
      <c r="C486" s="230">
        <v>0</v>
      </c>
      <c r="D486" s="235">
        <v>0</v>
      </c>
      <c r="E486" s="231">
        <f t="shared" si="88"/>
      </c>
      <c r="F486" s="232"/>
      <c r="G486" s="233">
        <v>0</v>
      </c>
      <c r="H486" s="234">
        <f t="shared" si="89"/>
        <v>0</v>
      </c>
      <c r="I486" s="239">
        <v>0</v>
      </c>
      <c r="J486" s="239"/>
      <c r="K486" s="239"/>
      <c r="L486" s="239"/>
      <c r="M486" s="239"/>
      <c r="N486" s="239"/>
      <c r="O486" s="210">
        <f t="shared" si="85"/>
        <v>0</v>
      </c>
    </row>
    <row r="487" spans="1:15" ht="15" customHeight="1">
      <c r="A487" s="228" t="s">
        <v>868</v>
      </c>
      <c r="B487" s="229" t="s">
        <v>75</v>
      </c>
      <c r="C487" s="230">
        <v>0</v>
      </c>
      <c r="D487" s="235">
        <v>0</v>
      </c>
      <c r="E487" s="231">
        <f t="shared" si="88"/>
      </c>
      <c r="F487" s="232"/>
      <c r="G487" s="233">
        <v>0</v>
      </c>
      <c r="H487" s="234">
        <f t="shared" si="89"/>
        <v>0</v>
      </c>
      <c r="I487" s="239">
        <v>0</v>
      </c>
      <c r="J487" s="239"/>
      <c r="K487" s="239"/>
      <c r="L487" s="239"/>
      <c r="M487" s="239"/>
      <c r="N487" s="239"/>
      <c r="O487" s="210">
        <f t="shared" si="85"/>
        <v>0</v>
      </c>
    </row>
    <row r="488" spans="1:15" ht="15" customHeight="1">
      <c r="A488" s="228" t="s">
        <v>869</v>
      </c>
      <c r="B488" s="229" t="s">
        <v>870</v>
      </c>
      <c r="C488" s="230">
        <v>0</v>
      </c>
      <c r="D488" s="235">
        <v>0</v>
      </c>
      <c r="E488" s="231">
        <f t="shared" si="88"/>
      </c>
      <c r="F488" s="232"/>
      <c r="G488" s="233">
        <v>0</v>
      </c>
      <c r="H488" s="234">
        <f t="shared" si="89"/>
        <v>0</v>
      </c>
      <c r="I488" s="239">
        <v>0</v>
      </c>
      <c r="J488" s="239"/>
      <c r="K488" s="239"/>
      <c r="L488" s="239"/>
      <c r="M488" s="239"/>
      <c r="N488" s="239"/>
      <c r="O488" s="210">
        <f t="shared" si="85"/>
        <v>0</v>
      </c>
    </row>
    <row r="489" spans="1:15" ht="15" customHeight="1">
      <c r="A489" s="228" t="s">
        <v>871</v>
      </c>
      <c r="B489" s="229" t="s">
        <v>872</v>
      </c>
      <c r="C489" s="230">
        <v>644</v>
      </c>
      <c r="D489" s="235">
        <v>581</v>
      </c>
      <c r="E489" s="231">
        <f t="shared" si="88"/>
        <v>90.21739130434783</v>
      </c>
      <c r="F489" s="232"/>
      <c r="G489" s="233">
        <v>581</v>
      </c>
      <c r="H489" s="234">
        <f t="shared" si="89"/>
        <v>581</v>
      </c>
      <c r="I489" s="239">
        <v>581</v>
      </c>
      <c r="J489" s="239"/>
      <c r="K489" s="239"/>
      <c r="L489" s="239"/>
      <c r="M489" s="239"/>
      <c r="N489" s="239"/>
      <c r="O489" s="210">
        <f t="shared" si="85"/>
        <v>0.0581</v>
      </c>
    </row>
    <row r="490" spans="1:15" ht="15" customHeight="1">
      <c r="A490" s="228" t="s">
        <v>873</v>
      </c>
      <c r="B490" s="229" t="s">
        <v>874</v>
      </c>
      <c r="C490" s="230">
        <v>0</v>
      </c>
      <c r="D490" s="235">
        <v>0</v>
      </c>
      <c r="E490" s="231">
        <f t="shared" si="88"/>
      </c>
      <c r="F490" s="232"/>
      <c r="G490" s="233">
        <v>0</v>
      </c>
      <c r="H490" s="234">
        <f t="shared" si="89"/>
        <v>0</v>
      </c>
      <c r="I490" s="239">
        <v>0</v>
      </c>
      <c r="J490" s="239"/>
      <c r="K490" s="239"/>
      <c r="L490" s="239"/>
      <c r="M490" s="239"/>
      <c r="N490" s="239"/>
      <c r="O490" s="210">
        <f t="shared" si="85"/>
        <v>0</v>
      </c>
    </row>
    <row r="491" spans="1:15" ht="15" customHeight="1">
      <c r="A491" s="228" t="s">
        <v>875</v>
      </c>
      <c r="B491" s="229" t="s">
        <v>876</v>
      </c>
      <c r="C491" s="230">
        <v>0</v>
      </c>
      <c r="D491" s="235">
        <v>0</v>
      </c>
      <c r="E491" s="231">
        <f t="shared" si="88"/>
      </c>
      <c r="F491" s="232"/>
      <c r="G491" s="233">
        <v>0</v>
      </c>
      <c r="H491" s="234">
        <f t="shared" si="89"/>
        <v>0</v>
      </c>
      <c r="I491" s="239">
        <v>0</v>
      </c>
      <c r="J491" s="239"/>
      <c r="K491" s="239"/>
      <c r="L491" s="239"/>
      <c r="M491" s="239"/>
      <c r="N491" s="239"/>
      <c r="O491" s="210">
        <f t="shared" si="85"/>
        <v>0</v>
      </c>
    </row>
    <row r="492" spans="1:15" ht="15" customHeight="1">
      <c r="A492" s="228" t="s">
        <v>877</v>
      </c>
      <c r="B492" s="229" t="s">
        <v>878</v>
      </c>
      <c r="C492" s="230">
        <v>52</v>
      </c>
      <c r="D492" s="235">
        <v>51</v>
      </c>
      <c r="E492" s="231">
        <f t="shared" si="88"/>
        <v>98.07692307692307</v>
      </c>
      <c r="F492" s="232"/>
      <c r="G492" s="233">
        <v>0</v>
      </c>
      <c r="H492" s="234">
        <f t="shared" si="89"/>
        <v>51</v>
      </c>
      <c r="I492" s="239">
        <v>0</v>
      </c>
      <c r="J492" s="246">
        <v>51</v>
      </c>
      <c r="K492" s="239"/>
      <c r="L492" s="239"/>
      <c r="M492" s="239"/>
      <c r="N492" s="239"/>
      <c r="O492" s="210">
        <f t="shared" si="85"/>
        <v>0.0051</v>
      </c>
    </row>
    <row r="493" spans="1:15" ht="15" customHeight="1">
      <c r="A493" s="228" t="s">
        <v>879</v>
      </c>
      <c r="B493" s="229" t="s">
        <v>880</v>
      </c>
      <c r="C493" s="230">
        <f>SUM(C494:C500)</f>
        <v>3114</v>
      </c>
      <c r="D493" s="230">
        <f>SUM(D494:D500)</f>
        <v>2562</v>
      </c>
      <c r="E493" s="231">
        <f t="shared" si="88"/>
        <v>82.27360308285164</v>
      </c>
      <c r="F493" s="232"/>
      <c r="G493" s="233">
        <v>2542</v>
      </c>
      <c r="H493" s="234">
        <f t="shared" si="89"/>
        <v>2562</v>
      </c>
      <c r="I493" s="239">
        <f aca="true" t="shared" si="93" ref="I493:N493">SUM(I494:I500)</f>
        <v>2542</v>
      </c>
      <c r="J493" s="239">
        <f t="shared" si="93"/>
        <v>0</v>
      </c>
      <c r="K493" s="239">
        <f t="shared" si="93"/>
        <v>20</v>
      </c>
      <c r="L493" s="239">
        <f t="shared" si="93"/>
        <v>0</v>
      </c>
      <c r="M493" s="239">
        <f t="shared" si="93"/>
        <v>0</v>
      </c>
      <c r="N493" s="239">
        <f t="shared" si="93"/>
        <v>0</v>
      </c>
      <c r="O493" s="210">
        <f t="shared" si="85"/>
        <v>0.2562</v>
      </c>
    </row>
    <row r="494" spans="1:15" ht="15" customHeight="1">
      <c r="A494" s="228" t="s">
        <v>881</v>
      </c>
      <c r="B494" s="229" t="s">
        <v>71</v>
      </c>
      <c r="C494" s="230">
        <v>0</v>
      </c>
      <c r="D494" s="235">
        <v>0</v>
      </c>
      <c r="E494" s="231">
        <f t="shared" si="88"/>
      </c>
      <c r="F494" s="232"/>
      <c r="G494" s="233">
        <v>0</v>
      </c>
      <c r="H494" s="234">
        <f t="shared" si="89"/>
        <v>0</v>
      </c>
      <c r="I494" s="239">
        <v>0</v>
      </c>
      <c r="J494" s="239"/>
      <c r="K494" s="239"/>
      <c r="L494" s="239"/>
      <c r="M494" s="239"/>
      <c r="N494" s="239"/>
      <c r="O494" s="210">
        <f t="shared" si="85"/>
        <v>0</v>
      </c>
    </row>
    <row r="495" spans="1:15" ht="15" customHeight="1">
      <c r="A495" s="228" t="s">
        <v>882</v>
      </c>
      <c r="B495" s="229" t="s">
        <v>73</v>
      </c>
      <c r="C495" s="230">
        <v>0</v>
      </c>
      <c r="D495" s="235">
        <v>0</v>
      </c>
      <c r="E495" s="231">
        <f t="shared" si="88"/>
      </c>
      <c r="F495" s="232"/>
      <c r="G495" s="233">
        <v>0</v>
      </c>
      <c r="H495" s="234">
        <f t="shared" si="89"/>
        <v>0</v>
      </c>
      <c r="I495" s="239">
        <v>0</v>
      </c>
      <c r="J495" s="239"/>
      <c r="K495" s="239"/>
      <c r="L495" s="239"/>
      <c r="M495" s="239"/>
      <c r="N495" s="239"/>
      <c r="O495" s="210">
        <f t="shared" si="85"/>
        <v>0</v>
      </c>
    </row>
    <row r="496" spans="1:15" ht="15" customHeight="1">
      <c r="A496" s="228" t="s">
        <v>883</v>
      </c>
      <c r="B496" s="229" t="s">
        <v>75</v>
      </c>
      <c r="C496" s="230">
        <v>0</v>
      </c>
      <c r="D496" s="235">
        <v>0</v>
      </c>
      <c r="E496" s="231">
        <f t="shared" si="88"/>
      </c>
      <c r="F496" s="232"/>
      <c r="G496" s="233">
        <v>0</v>
      </c>
      <c r="H496" s="234">
        <f t="shared" si="89"/>
        <v>0</v>
      </c>
      <c r="I496" s="239">
        <v>0</v>
      </c>
      <c r="J496" s="239"/>
      <c r="K496" s="239"/>
      <c r="L496" s="239"/>
      <c r="M496" s="239"/>
      <c r="N496" s="239"/>
      <c r="O496" s="210">
        <f t="shared" si="85"/>
        <v>0</v>
      </c>
    </row>
    <row r="497" spans="1:15" ht="15" customHeight="1">
      <c r="A497" s="228" t="s">
        <v>888</v>
      </c>
      <c r="B497" s="229" t="s">
        <v>885</v>
      </c>
      <c r="C497" s="230">
        <v>0</v>
      </c>
      <c r="D497" s="235">
        <v>0</v>
      </c>
      <c r="E497" s="231">
        <f t="shared" si="88"/>
      </c>
      <c r="F497" s="232"/>
      <c r="G497" s="233">
        <v>0</v>
      </c>
      <c r="H497" s="234">
        <f t="shared" si="89"/>
        <v>0</v>
      </c>
      <c r="I497" s="239">
        <v>0</v>
      </c>
      <c r="J497" s="239"/>
      <c r="K497" s="239"/>
      <c r="L497" s="239"/>
      <c r="M497" s="239"/>
      <c r="N497" s="239"/>
      <c r="O497" s="210">
        <f t="shared" si="85"/>
        <v>0</v>
      </c>
    </row>
    <row r="498" spans="1:15" ht="15" customHeight="1">
      <c r="A498" s="228" t="s">
        <v>2459</v>
      </c>
      <c r="B498" s="229" t="s">
        <v>887</v>
      </c>
      <c r="C498" s="230">
        <v>0</v>
      </c>
      <c r="D498" s="235">
        <v>0</v>
      </c>
      <c r="E498" s="231">
        <f t="shared" si="88"/>
      </c>
      <c r="F498" s="232"/>
      <c r="G498" s="233">
        <v>262</v>
      </c>
      <c r="H498" s="234">
        <f t="shared" si="89"/>
        <v>0</v>
      </c>
      <c r="I498" s="239"/>
      <c r="J498" s="239"/>
      <c r="K498" s="239"/>
      <c r="L498" s="239"/>
      <c r="M498" s="239"/>
      <c r="N498" s="239"/>
      <c r="O498" s="210">
        <f t="shared" si="85"/>
        <v>0</v>
      </c>
    </row>
    <row r="499" spans="1:15" ht="15" customHeight="1">
      <c r="A499" s="228" t="s">
        <v>2460</v>
      </c>
      <c r="B499" s="229" t="s">
        <v>889</v>
      </c>
      <c r="C499" s="230">
        <v>0</v>
      </c>
      <c r="D499" s="235">
        <v>0</v>
      </c>
      <c r="E499" s="231">
        <f t="shared" si="88"/>
      </c>
      <c r="F499" s="232"/>
      <c r="G499" s="233">
        <v>2280</v>
      </c>
      <c r="H499" s="234">
        <f t="shared" si="89"/>
        <v>0</v>
      </c>
      <c r="I499" s="239"/>
      <c r="J499" s="239"/>
      <c r="K499" s="239"/>
      <c r="L499" s="239"/>
      <c r="M499" s="239"/>
      <c r="N499" s="239"/>
      <c r="O499" s="210">
        <f t="shared" si="85"/>
        <v>0</v>
      </c>
    </row>
    <row r="500" spans="1:15" ht="15" customHeight="1">
      <c r="A500" s="228" t="s">
        <v>890</v>
      </c>
      <c r="B500" s="229" t="s">
        <v>891</v>
      </c>
      <c r="C500" s="230">
        <v>3114</v>
      </c>
      <c r="D500" s="235">
        <v>2562</v>
      </c>
      <c r="E500" s="231">
        <f t="shared" si="88"/>
        <v>82.27360308285164</v>
      </c>
      <c r="F500" s="232"/>
      <c r="G500" s="233">
        <v>0</v>
      </c>
      <c r="H500" s="234">
        <f t="shared" si="89"/>
        <v>2562</v>
      </c>
      <c r="I500" s="239">
        <v>2542</v>
      </c>
      <c r="J500" s="239"/>
      <c r="K500" s="239">
        <v>20</v>
      </c>
      <c r="L500" s="239"/>
      <c r="M500" s="239"/>
      <c r="N500" s="239"/>
      <c r="O500" s="210">
        <f t="shared" si="85"/>
        <v>0.2562</v>
      </c>
    </row>
    <row r="501" spans="1:15" ht="15" customHeight="1">
      <c r="A501" s="228" t="s">
        <v>892</v>
      </c>
      <c r="B501" s="229" t="s">
        <v>893</v>
      </c>
      <c r="C501" s="230">
        <f>SUM(C502:C504)</f>
        <v>4171</v>
      </c>
      <c r="D501" s="230">
        <f>SUM(D502:D504)</f>
        <v>8224</v>
      </c>
      <c r="E501" s="231">
        <f t="shared" si="88"/>
        <v>197.1709422200911</v>
      </c>
      <c r="F501" s="232"/>
      <c r="G501" s="233">
        <v>7146</v>
      </c>
      <c r="H501" s="234">
        <f t="shared" si="89"/>
        <v>8224</v>
      </c>
      <c r="I501" s="239">
        <f aca="true" t="shared" si="94" ref="I501:N501">SUM(I502:I504)</f>
        <v>7146</v>
      </c>
      <c r="J501" s="239">
        <f t="shared" si="94"/>
        <v>266</v>
      </c>
      <c r="K501" s="239">
        <f t="shared" si="94"/>
        <v>812</v>
      </c>
      <c r="L501" s="239">
        <f t="shared" si="94"/>
        <v>0</v>
      </c>
      <c r="M501" s="239">
        <f t="shared" si="94"/>
        <v>0</v>
      </c>
      <c r="N501" s="239">
        <f t="shared" si="94"/>
        <v>0</v>
      </c>
      <c r="O501" s="210">
        <f t="shared" si="85"/>
        <v>0.8224</v>
      </c>
    </row>
    <row r="502" spans="1:15" ht="15" customHeight="1">
      <c r="A502" s="228" t="s">
        <v>894</v>
      </c>
      <c r="B502" s="229" t="s">
        <v>895</v>
      </c>
      <c r="C502" s="230">
        <v>50</v>
      </c>
      <c r="D502" s="235">
        <v>30</v>
      </c>
      <c r="E502" s="231">
        <f t="shared" si="88"/>
        <v>60</v>
      </c>
      <c r="F502" s="232"/>
      <c r="G502" s="233">
        <v>0</v>
      </c>
      <c r="H502" s="234">
        <f t="shared" si="89"/>
        <v>30</v>
      </c>
      <c r="I502" s="239">
        <v>0</v>
      </c>
      <c r="J502" s="246">
        <v>30</v>
      </c>
      <c r="K502" s="239"/>
      <c r="L502" s="239"/>
      <c r="M502" s="239"/>
      <c r="N502" s="239"/>
      <c r="O502" s="210">
        <f t="shared" si="85"/>
        <v>0.003</v>
      </c>
    </row>
    <row r="503" spans="1:15" ht="15" customHeight="1">
      <c r="A503" s="228" t="s">
        <v>896</v>
      </c>
      <c r="B503" s="229" t="s">
        <v>897</v>
      </c>
      <c r="C503" s="230">
        <v>1615</v>
      </c>
      <c r="D503" s="235">
        <v>2000</v>
      </c>
      <c r="E503" s="231">
        <f t="shared" si="88"/>
        <v>123.8390092879257</v>
      </c>
      <c r="F503" s="232"/>
      <c r="G503" s="233">
        <v>2000</v>
      </c>
      <c r="H503" s="234">
        <f t="shared" si="89"/>
        <v>2000</v>
      </c>
      <c r="I503" s="239">
        <v>2000</v>
      </c>
      <c r="J503" s="239"/>
      <c r="K503" s="239"/>
      <c r="L503" s="239"/>
      <c r="M503" s="239"/>
      <c r="N503" s="239"/>
      <c r="O503" s="210">
        <f t="shared" si="85"/>
        <v>0.2</v>
      </c>
    </row>
    <row r="504" spans="1:15" ht="15" customHeight="1">
      <c r="A504" s="228" t="s">
        <v>898</v>
      </c>
      <c r="B504" s="229" t="s">
        <v>899</v>
      </c>
      <c r="C504" s="230">
        <v>2506</v>
      </c>
      <c r="D504" s="235">
        <v>6194</v>
      </c>
      <c r="E504" s="231">
        <f t="shared" si="88"/>
        <v>247.1667996807662</v>
      </c>
      <c r="F504" s="232" t="s">
        <v>2461</v>
      </c>
      <c r="G504" s="233">
        <v>5146</v>
      </c>
      <c r="H504" s="234">
        <f t="shared" si="89"/>
        <v>6194</v>
      </c>
      <c r="I504" s="239">
        <v>5146</v>
      </c>
      <c r="J504" s="239">
        <v>236</v>
      </c>
      <c r="K504" s="239">
        <v>812</v>
      </c>
      <c r="L504" s="239"/>
      <c r="M504" s="239"/>
      <c r="N504" s="239"/>
      <c r="O504" s="210">
        <f t="shared" si="85"/>
        <v>0.6194</v>
      </c>
    </row>
    <row r="505" spans="1:15" ht="15" customHeight="1">
      <c r="A505" s="228" t="s">
        <v>900</v>
      </c>
      <c r="B505" s="229" t="s">
        <v>901</v>
      </c>
      <c r="C505" s="230">
        <f>C506+C525+C533+C535+C544+C548+C558+C566+C573+C581+C590+C595+C598+C604+C607+C610+C614+C618+C626+C629</f>
        <v>67040</v>
      </c>
      <c r="D505" s="230">
        <f>D506+D525+D533+D535+D544+D548+D558+D566+D573+D581+D590+D595+D598+D604+D607+D610+D614+D618+D626+D629</f>
        <v>56546</v>
      </c>
      <c r="E505" s="231">
        <f t="shared" si="88"/>
        <v>84.34665871121719</v>
      </c>
      <c r="F505" s="232"/>
      <c r="G505" s="233">
        <v>54984</v>
      </c>
      <c r="H505" s="234">
        <f t="shared" si="89"/>
        <v>56546</v>
      </c>
      <c r="I505" s="239">
        <f aca="true" t="shared" si="95" ref="I505:N505">I506+I525+I533+I535+I544+I548+I558+I566+I573+I581+I590+I595+I598+I604+I607+I610+I614+I618+I626+I629</f>
        <v>55210</v>
      </c>
      <c r="J505" s="239">
        <f t="shared" si="95"/>
        <v>7</v>
      </c>
      <c r="K505" s="239">
        <f t="shared" si="95"/>
        <v>1329</v>
      </c>
      <c r="L505" s="239">
        <f t="shared" si="95"/>
        <v>0</v>
      </c>
      <c r="M505" s="239">
        <f t="shared" si="95"/>
        <v>0</v>
      </c>
      <c r="N505" s="239">
        <f t="shared" si="95"/>
        <v>0</v>
      </c>
      <c r="O505" s="210">
        <f t="shared" si="85"/>
        <v>5.6546</v>
      </c>
    </row>
    <row r="506" spans="1:15" ht="15" customHeight="1">
      <c r="A506" s="228" t="s">
        <v>902</v>
      </c>
      <c r="B506" s="229" t="s">
        <v>903</v>
      </c>
      <c r="C506" s="230">
        <f>SUM(C507:C524)</f>
        <v>2113</v>
      </c>
      <c r="D506" s="230">
        <f>SUM(D507:D524)</f>
        <v>2366</v>
      </c>
      <c r="E506" s="231">
        <f t="shared" si="88"/>
        <v>111.97349739706578</v>
      </c>
      <c r="F506" s="232"/>
      <c r="G506" s="233">
        <v>2366</v>
      </c>
      <c r="H506" s="234">
        <f t="shared" si="89"/>
        <v>2366</v>
      </c>
      <c r="I506" s="239">
        <f aca="true" t="shared" si="96" ref="I506:N506">SUM(I507:I524)</f>
        <v>2366</v>
      </c>
      <c r="J506" s="239">
        <f t="shared" si="96"/>
        <v>0</v>
      </c>
      <c r="K506" s="239">
        <f t="shared" si="96"/>
        <v>0</v>
      </c>
      <c r="L506" s="239">
        <f t="shared" si="96"/>
        <v>0</v>
      </c>
      <c r="M506" s="239">
        <f t="shared" si="96"/>
        <v>0</v>
      </c>
      <c r="N506" s="239">
        <f t="shared" si="96"/>
        <v>0</v>
      </c>
      <c r="O506" s="210">
        <f t="shared" si="85"/>
        <v>0.2366</v>
      </c>
    </row>
    <row r="507" spans="1:15" ht="15" customHeight="1">
      <c r="A507" s="228" t="s">
        <v>904</v>
      </c>
      <c r="B507" s="229" t="s">
        <v>71</v>
      </c>
      <c r="C507" s="230">
        <v>1437</v>
      </c>
      <c r="D507" s="235">
        <v>911</v>
      </c>
      <c r="E507" s="231">
        <f t="shared" si="88"/>
        <v>63.395963813500344</v>
      </c>
      <c r="F507" s="232"/>
      <c r="G507" s="233">
        <v>911</v>
      </c>
      <c r="H507" s="234">
        <f t="shared" si="89"/>
        <v>911</v>
      </c>
      <c r="I507" s="239">
        <v>911</v>
      </c>
      <c r="J507" s="239"/>
      <c r="K507" s="239"/>
      <c r="L507" s="239"/>
      <c r="M507" s="239"/>
      <c r="N507" s="239"/>
      <c r="O507" s="210">
        <f t="shared" si="85"/>
        <v>0.0911</v>
      </c>
    </row>
    <row r="508" spans="1:15" ht="15" customHeight="1">
      <c r="A508" s="228" t="s">
        <v>905</v>
      </c>
      <c r="B508" s="229" t="s">
        <v>73</v>
      </c>
      <c r="C508" s="230">
        <v>0</v>
      </c>
      <c r="D508" s="235">
        <v>0</v>
      </c>
      <c r="E508" s="231">
        <f t="shared" si="88"/>
      </c>
      <c r="F508" s="232"/>
      <c r="G508" s="233">
        <v>0</v>
      </c>
      <c r="H508" s="234">
        <f t="shared" si="89"/>
        <v>0</v>
      </c>
      <c r="I508" s="239">
        <v>0</v>
      </c>
      <c r="J508" s="239"/>
      <c r="K508" s="239"/>
      <c r="L508" s="239"/>
      <c r="M508" s="239"/>
      <c r="N508" s="239"/>
      <c r="O508" s="210">
        <f t="shared" si="85"/>
        <v>0</v>
      </c>
    </row>
    <row r="509" spans="1:15" ht="15" customHeight="1">
      <c r="A509" s="228" t="s">
        <v>906</v>
      </c>
      <c r="B509" s="229" t="s">
        <v>75</v>
      </c>
      <c r="C509" s="230">
        <v>0</v>
      </c>
      <c r="D509" s="235">
        <v>0</v>
      </c>
      <c r="E509" s="231">
        <f t="shared" si="88"/>
      </c>
      <c r="F509" s="232"/>
      <c r="G509" s="233">
        <v>0</v>
      </c>
      <c r="H509" s="234">
        <f t="shared" si="89"/>
        <v>0</v>
      </c>
      <c r="I509" s="239">
        <v>0</v>
      </c>
      <c r="J509" s="239"/>
      <c r="K509" s="239"/>
      <c r="L509" s="239"/>
      <c r="M509" s="239"/>
      <c r="N509" s="239"/>
      <c r="O509" s="210">
        <f t="shared" si="85"/>
        <v>0</v>
      </c>
    </row>
    <row r="510" spans="1:15" ht="15" customHeight="1">
      <c r="A510" s="228" t="s">
        <v>907</v>
      </c>
      <c r="B510" s="229" t="s">
        <v>908</v>
      </c>
      <c r="C510" s="230">
        <v>0</v>
      </c>
      <c r="D510" s="235">
        <v>0</v>
      </c>
      <c r="E510" s="231">
        <f t="shared" si="88"/>
      </c>
      <c r="F510" s="232"/>
      <c r="G510" s="233">
        <v>0</v>
      </c>
      <c r="H510" s="234">
        <f t="shared" si="89"/>
        <v>0</v>
      </c>
      <c r="I510" s="239">
        <v>0</v>
      </c>
      <c r="J510" s="239"/>
      <c r="K510" s="239"/>
      <c r="L510" s="239"/>
      <c r="M510" s="239"/>
      <c r="N510" s="239"/>
      <c r="O510" s="210">
        <f aca="true" t="shared" si="97" ref="O510:O573">D510/10000</f>
        <v>0</v>
      </c>
    </row>
    <row r="511" spans="1:15" ht="15" customHeight="1">
      <c r="A511" s="228" t="s">
        <v>909</v>
      </c>
      <c r="B511" s="229" t="s">
        <v>910</v>
      </c>
      <c r="C511" s="230">
        <v>17</v>
      </c>
      <c r="D511" s="235">
        <v>0</v>
      </c>
      <c r="E511" s="231">
        <f t="shared" si="88"/>
        <v>0</v>
      </c>
      <c r="F511" s="232"/>
      <c r="G511" s="233">
        <v>0</v>
      </c>
      <c r="H511" s="234">
        <f t="shared" si="89"/>
        <v>0</v>
      </c>
      <c r="I511" s="239">
        <v>0</v>
      </c>
      <c r="J511" s="239"/>
      <c r="K511" s="239"/>
      <c r="L511" s="239"/>
      <c r="M511" s="239"/>
      <c r="N511" s="239"/>
      <c r="O511" s="210">
        <f t="shared" si="97"/>
        <v>0</v>
      </c>
    </row>
    <row r="512" spans="1:15" ht="15" customHeight="1">
      <c r="A512" s="228" t="s">
        <v>911</v>
      </c>
      <c r="B512" s="229" t="s">
        <v>912</v>
      </c>
      <c r="C512" s="230">
        <v>20</v>
      </c>
      <c r="D512" s="235">
        <v>0</v>
      </c>
      <c r="E512" s="231">
        <f t="shared" si="88"/>
        <v>0</v>
      </c>
      <c r="F512" s="232"/>
      <c r="G512" s="233">
        <v>0</v>
      </c>
      <c r="H512" s="234">
        <f t="shared" si="89"/>
        <v>0</v>
      </c>
      <c r="I512" s="239">
        <v>0</v>
      </c>
      <c r="J512" s="239"/>
      <c r="K512" s="239"/>
      <c r="L512" s="239"/>
      <c r="M512" s="239"/>
      <c r="N512" s="239"/>
      <c r="O512" s="210">
        <f t="shared" si="97"/>
        <v>0</v>
      </c>
    </row>
    <row r="513" spans="1:15" ht="15" customHeight="1">
      <c r="A513" s="228" t="s">
        <v>913</v>
      </c>
      <c r="B513" s="229" t="s">
        <v>914</v>
      </c>
      <c r="C513" s="230">
        <v>0</v>
      </c>
      <c r="D513" s="235">
        <v>0</v>
      </c>
      <c r="E513" s="231">
        <f t="shared" si="88"/>
      </c>
      <c r="F513" s="232"/>
      <c r="G513" s="233">
        <v>0</v>
      </c>
      <c r="H513" s="234">
        <f t="shared" si="89"/>
        <v>0</v>
      </c>
      <c r="I513" s="239">
        <v>0</v>
      </c>
      <c r="J513" s="239"/>
      <c r="K513" s="239"/>
      <c r="L513" s="239"/>
      <c r="M513" s="239"/>
      <c r="N513" s="239"/>
      <c r="O513" s="210">
        <f t="shared" si="97"/>
        <v>0</v>
      </c>
    </row>
    <row r="514" spans="1:15" ht="15" customHeight="1">
      <c r="A514" s="228" t="s">
        <v>915</v>
      </c>
      <c r="B514" s="229" t="s">
        <v>172</v>
      </c>
      <c r="C514" s="230">
        <v>0</v>
      </c>
      <c r="D514" s="235">
        <v>0</v>
      </c>
      <c r="E514" s="231">
        <f t="shared" si="88"/>
      </c>
      <c r="F514" s="232"/>
      <c r="G514" s="233">
        <v>0</v>
      </c>
      <c r="H514" s="234">
        <f t="shared" si="89"/>
        <v>0</v>
      </c>
      <c r="I514" s="239">
        <v>0</v>
      </c>
      <c r="J514" s="239"/>
      <c r="K514" s="239"/>
      <c r="L514" s="239"/>
      <c r="M514" s="239"/>
      <c r="N514" s="239"/>
      <c r="O514" s="210">
        <f t="shared" si="97"/>
        <v>0</v>
      </c>
    </row>
    <row r="515" spans="1:15" ht="15" customHeight="1">
      <c r="A515" s="228" t="s">
        <v>916</v>
      </c>
      <c r="B515" s="229" t="s">
        <v>917</v>
      </c>
      <c r="C515" s="230">
        <v>84</v>
      </c>
      <c r="D515" s="235">
        <v>674</v>
      </c>
      <c r="E515" s="231">
        <f t="shared" si="88"/>
        <v>802.3809523809524</v>
      </c>
      <c r="F515" s="232"/>
      <c r="G515" s="233">
        <v>674</v>
      </c>
      <c r="H515" s="234">
        <f t="shared" si="89"/>
        <v>674</v>
      </c>
      <c r="I515" s="239">
        <v>674</v>
      </c>
      <c r="J515" s="239"/>
      <c r="K515" s="239"/>
      <c r="L515" s="239"/>
      <c r="M515" s="239"/>
      <c r="N515" s="239"/>
      <c r="O515" s="210">
        <f t="shared" si="97"/>
        <v>0.0674</v>
      </c>
    </row>
    <row r="516" spans="1:15" ht="15" customHeight="1">
      <c r="A516" s="228" t="s">
        <v>918</v>
      </c>
      <c r="B516" s="229" t="s">
        <v>919</v>
      </c>
      <c r="C516" s="230">
        <v>0</v>
      </c>
      <c r="D516" s="235">
        <v>0</v>
      </c>
      <c r="E516" s="231">
        <f t="shared" si="88"/>
      </c>
      <c r="F516" s="232"/>
      <c r="G516" s="233">
        <v>0</v>
      </c>
      <c r="H516" s="234">
        <f t="shared" si="89"/>
        <v>0</v>
      </c>
      <c r="I516" s="239">
        <v>0</v>
      </c>
      <c r="J516" s="239"/>
      <c r="K516" s="239"/>
      <c r="L516" s="239"/>
      <c r="M516" s="239"/>
      <c r="N516" s="239"/>
      <c r="O516" s="210">
        <f t="shared" si="97"/>
        <v>0</v>
      </c>
    </row>
    <row r="517" spans="1:15" ht="15" customHeight="1">
      <c r="A517" s="228" t="s">
        <v>920</v>
      </c>
      <c r="B517" s="229" t="s">
        <v>921</v>
      </c>
      <c r="C517" s="230">
        <v>150</v>
      </c>
      <c r="D517" s="235">
        <v>150</v>
      </c>
      <c r="E517" s="231">
        <f t="shared" si="88"/>
        <v>100</v>
      </c>
      <c r="F517" s="232"/>
      <c r="G517" s="233">
        <v>150</v>
      </c>
      <c r="H517" s="234">
        <f t="shared" si="89"/>
        <v>150</v>
      </c>
      <c r="I517" s="239">
        <v>150</v>
      </c>
      <c r="J517" s="239"/>
      <c r="K517" s="239"/>
      <c r="L517" s="239"/>
      <c r="M517" s="239"/>
      <c r="N517" s="239"/>
      <c r="O517" s="210">
        <f t="shared" si="97"/>
        <v>0.015</v>
      </c>
    </row>
    <row r="518" spans="1:15" ht="15" customHeight="1">
      <c r="A518" s="228" t="s">
        <v>922</v>
      </c>
      <c r="B518" s="229" t="s">
        <v>923</v>
      </c>
      <c r="C518" s="230">
        <v>0</v>
      </c>
      <c r="D518" s="235">
        <v>0</v>
      </c>
      <c r="E518" s="231">
        <f t="shared" si="88"/>
      </c>
      <c r="F518" s="232"/>
      <c r="G518" s="233">
        <v>0</v>
      </c>
      <c r="H518" s="234">
        <f t="shared" si="89"/>
        <v>0</v>
      </c>
      <c r="I518" s="239">
        <v>0</v>
      </c>
      <c r="J518" s="239"/>
      <c r="K518" s="239"/>
      <c r="L518" s="239"/>
      <c r="M518" s="239"/>
      <c r="N518" s="239"/>
      <c r="O518" s="210">
        <f t="shared" si="97"/>
        <v>0</v>
      </c>
    </row>
    <row r="519" spans="1:15" ht="15" customHeight="1">
      <c r="A519" s="228" t="s">
        <v>924</v>
      </c>
      <c r="B519" s="229" t="s">
        <v>925</v>
      </c>
      <c r="C519" s="230">
        <v>0</v>
      </c>
      <c r="D519" s="235">
        <v>0</v>
      </c>
      <c r="E519" s="231">
        <f aca="true" t="shared" si="98" ref="E519:E582">_xlfn.IFERROR(D519/C519*100,"")</f>
      </c>
      <c r="F519" s="232"/>
      <c r="G519" s="233">
        <v>0</v>
      </c>
      <c r="H519" s="234">
        <f t="shared" si="89"/>
        <v>0</v>
      </c>
      <c r="I519" s="239">
        <v>0</v>
      </c>
      <c r="J519" s="239"/>
      <c r="K519" s="239"/>
      <c r="L519" s="239"/>
      <c r="M519" s="239"/>
      <c r="N519" s="239"/>
      <c r="O519" s="210">
        <f t="shared" si="97"/>
        <v>0</v>
      </c>
    </row>
    <row r="520" spans="1:15" ht="15" customHeight="1">
      <c r="A520" s="228" t="s">
        <v>926</v>
      </c>
      <c r="B520" s="229" t="s">
        <v>927</v>
      </c>
      <c r="C520" s="230">
        <v>0</v>
      </c>
      <c r="D520" s="235">
        <v>0</v>
      </c>
      <c r="E520" s="231">
        <f t="shared" si="98"/>
      </c>
      <c r="F520" s="232"/>
      <c r="G520" s="233">
        <v>0</v>
      </c>
      <c r="H520" s="234">
        <f aca="true" t="shared" si="99" ref="H520:H583">SUM(I520:N520)</f>
        <v>0</v>
      </c>
      <c r="I520" s="239">
        <v>0</v>
      </c>
      <c r="J520" s="239"/>
      <c r="K520" s="239"/>
      <c r="L520" s="239"/>
      <c r="M520" s="239"/>
      <c r="N520" s="239"/>
      <c r="O520" s="210">
        <f t="shared" si="97"/>
        <v>0</v>
      </c>
    </row>
    <row r="521" spans="1:15" ht="15" customHeight="1">
      <c r="A521" s="228" t="s">
        <v>928</v>
      </c>
      <c r="B521" s="229" t="s">
        <v>929</v>
      </c>
      <c r="C521" s="230">
        <v>0</v>
      </c>
      <c r="D521" s="235">
        <v>0</v>
      </c>
      <c r="E521" s="231">
        <f t="shared" si="98"/>
      </c>
      <c r="F521" s="232"/>
      <c r="G521" s="233">
        <v>0</v>
      </c>
      <c r="H521" s="234">
        <f t="shared" si="99"/>
        <v>0</v>
      </c>
      <c r="I521" s="239">
        <v>0</v>
      </c>
      <c r="J521" s="239"/>
      <c r="K521" s="239"/>
      <c r="L521" s="239"/>
      <c r="M521" s="239"/>
      <c r="N521" s="239"/>
      <c r="O521" s="210">
        <f t="shared" si="97"/>
        <v>0</v>
      </c>
    </row>
    <row r="522" spans="1:15" ht="15" customHeight="1">
      <c r="A522" s="228" t="s">
        <v>930</v>
      </c>
      <c r="B522" s="229" t="s">
        <v>931</v>
      </c>
      <c r="C522" s="230">
        <v>0</v>
      </c>
      <c r="D522" s="235">
        <v>0</v>
      </c>
      <c r="E522" s="231">
        <f t="shared" si="98"/>
      </c>
      <c r="F522" s="232"/>
      <c r="G522" s="233">
        <v>0</v>
      </c>
      <c r="H522" s="234">
        <f t="shared" si="99"/>
        <v>0</v>
      </c>
      <c r="I522" s="239">
        <v>0</v>
      </c>
      <c r="J522" s="239"/>
      <c r="K522" s="239"/>
      <c r="L522" s="239"/>
      <c r="M522" s="239"/>
      <c r="N522" s="239"/>
      <c r="O522" s="210">
        <f t="shared" si="97"/>
        <v>0</v>
      </c>
    </row>
    <row r="523" spans="1:15" ht="15" customHeight="1">
      <c r="A523" s="228" t="s">
        <v>932</v>
      </c>
      <c r="B523" s="229" t="s">
        <v>89</v>
      </c>
      <c r="C523" s="230">
        <v>0</v>
      </c>
      <c r="D523" s="235">
        <v>0</v>
      </c>
      <c r="E523" s="231">
        <f t="shared" si="98"/>
      </c>
      <c r="F523" s="232"/>
      <c r="G523" s="233">
        <v>0</v>
      </c>
      <c r="H523" s="234">
        <f t="shared" si="99"/>
        <v>0</v>
      </c>
      <c r="I523" s="239">
        <v>0</v>
      </c>
      <c r="J523" s="239"/>
      <c r="K523" s="239"/>
      <c r="L523" s="239"/>
      <c r="M523" s="239"/>
      <c r="N523" s="239"/>
      <c r="O523" s="210">
        <f t="shared" si="97"/>
        <v>0</v>
      </c>
    </row>
    <row r="524" spans="1:15" ht="15" customHeight="1">
      <c r="A524" s="228" t="s">
        <v>933</v>
      </c>
      <c r="B524" s="229" t="s">
        <v>934</v>
      </c>
      <c r="C524" s="230">
        <v>405</v>
      </c>
      <c r="D524" s="235">
        <v>631</v>
      </c>
      <c r="E524" s="231">
        <f t="shared" si="98"/>
        <v>155.80246913580248</v>
      </c>
      <c r="F524" s="232"/>
      <c r="G524" s="233">
        <v>631</v>
      </c>
      <c r="H524" s="234">
        <f t="shared" si="99"/>
        <v>631</v>
      </c>
      <c r="I524" s="239">
        <v>631</v>
      </c>
      <c r="J524" s="239"/>
      <c r="K524" s="239"/>
      <c r="L524" s="239"/>
      <c r="M524" s="239"/>
      <c r="N524" s="239"/>
      <c r="O524" s="210">
        <f t="shared" si="97"/>
        <v>0.0631</v>
      </c>
    </row>
    <row r="525" spans="1:15" ht="15" customHeight="1">
      <c r="A525" s="228" t="s">
        <v>935</v>
      </c>
      <c r="B525" s="229" t="s">
        <v>936</v>
      </c>
      <c r="C525" s="230">
        <f>SUM(C526:C532)</f>
        <v>459</v>
      </c>
      <c r="D525" s="230">
        <f>SUM(D526:D532)</f>
        <v>460</v>
      </c>
      <c r="E525" s="231">
        <f t="shared" si="98"/>
        <v>100.21786492374727</v>
      </c>
      <c r="F525" s="232"/>
      <c r="G525" s="233">
        <v>461</v>
      </c>
      <c r="H525" s="234">
        <f t="shared" si="99"/>
        <v>460</v>
      </c>
      <c r="I525" s="239">
        <f aca="true" t="shared" si="100" ref="I525:N525">SUM(I526:I532)</f>
        <v>460</v>
      </c>
      <c r="J525" s="239">
        <f t="shared" si="100"/>
        <v>0</v>
      </c>
      <c r="K525" s="239">
        <f t="shared" si="100"/>
        <v>0</v>
      </c>
      <c r="L525" s="239">
        <f t="shared" si="100"/>
        <v>0</v>
      </c>
      <c r="M525" s="239">
        <f t="shared" si="100"/>
        <v>0</v>
      </c>
      <c r="N525" s="239">
        <f t="shared" si="100"/>
        <v>0</v>
      </c>
      <c r="O525" s="210">
        <f t="shared" si="97"/>
        <v>0.046</v>
      </c>
    </row>
    <row r="526" spans="1:15" ht="15" customHeight="1">
      <c r="A526" s="228" t="s">
        <v>937</v>
      </c>
      <c r="B526" s="229" t="s">
        <v>71</v>
      </c>
      <c r="C526" s="230">
        <v>299</v>
      </c>
      <c r="D526" s="235">
        <v>307</v>
      </c>
      <c r="E526" s="231">
        <f t="shared" si="98"/>
        <v>102.67558528428094</v>
      </c>
      <c r="F526" s="232"/>
      <c r="G526" s="233">
        <v>307</v>
      </c>
      <c r="H526" s="234">
        <f t="shared" si="99"/>
        <v>307</v>
      </c>
      <c r="I526" s="239">
        <v>307</v>
      </c>
      <c r="J526" s="239"/>
      <c r="K526" s="239"/>
      <c r="L526" s="239"/>
      <c r="M526" s="239"/>
      <c r="N526" s="239"/>
      <c r="O526" s="210">
        <f t="shared" si="97"/>
        <v>0.0307</v>
      </c>
    </row>
    <row r="527" spans="1:15" ht="15" customHeight="1">
      <c r="A527" s="228" t="s">
        <v>938</v>
      </c>
      <c r="B527" s="229" t="s">
        <v>73</v>
      </c>
      <c r="C527" s="230">
        <v>0</v>
      </c>
      <c r="D527" s="235">
        <v>0</v>
      </c>
      <c r="E527" s="231">
        <f t="shared" si="98"/>
      </c>
      <c r="F527" s="232"/>
      <c r="G527" s="233">
        <v>0</v>
      </c>
      <c r="H527" s="234">
        <f t="shared" si="99"/>
        <v>0</v>
      </c>
      <c r="I527" s="239">
        <v>0</v>
      </c>
      <c r="J527" s="239"/>
      <c r="K527" s="239"/>
      <c r="L527" s="239"/>
      <c r="M527" s="239"/>
      <c r="N527" s="239"/>
      <c r="O527" s="210">
        <f t="shared" si="97"/>
        <v>0</v>
      </c>
    </row>
    <row r="528" spans="1:15" ht="15" customHeight="1">
      <c r="A528" s="228" t="s">
        <v>939</v>
      </c>
      <c r="B528" s="229" t="s">
        <v>75</v>
      </c>
      <c r="C528" s="230">
        <v>0</v>
      </c>
      <c r="D528" s="235">
        <v>0</v>
      </c>
      <c r="E528" s="231">
        <f t="shared" si="98"/>
      </c>
      <c r="F528" s="232"/>
      <c r="G528" s="233">
        <v>0</v>
      </c>
      <c r="H528" s="234">
        <f t="shared" si="99"/>
        <v>0</v>
      </c>
      <c r="I528" s="239">
        <v>0</v>
      </c>
      <c r="J528" s="239"/>
      <c r="K528" s="239"/>
      <c r="L528" s="239"/>
      <c r="M528" s="239"/>
      <c r="N528" s="239"/>
      <c r="O528" s="210">
        <f t="shared" si="97"/>
        <v>0</v>
      </c>
    </row>
    <row r="529" spans="1:15" ht="15" customHeight="1">
      <c r="A529" s="228" t="s">
        <v>940</v>
      </c>
      <c r="B529" s="229" t="s">
        <v>941</v>
      </c>
      <c r="C529" s="230">
        <v>5</v>
      </c>
      <c r="D529" s="235">
        <v>0</v>
      </c>
      <c r="E529" s="231">
        <f t="shared" si="98"/>
        <v>0</v>
      </c>
      <c r="F529" s="232"/>
      <c r="G529" s="233">
        <v>0</v>
      </c>
      <c r="H529" s="234">
        <f t="shared" si="99"/>
        <v>0</v>
      </c>
      <c r="I529" s="239">
        <v>0</v>
      </c>
      <c r="J529" s="239"/>
      <c r="K529" s="239"/>
      <c r="L529" s="239"/>
      <c r="M529" s="239"/>
      <c r="N529" s="239"/>
      <c r="O529" s="210">
        <f t="shared" si="97"/>
        <v>0</v>
      </c>
    </row>
    <row r="530" spans="1:15" ht="15" customHeight="1">
      <c r="A530" s="228" t="s">
        <v>942</v>
      </c>
      <c r="B530" s="229" t="s">
        <v>943</v>
      </c>
      <c r="C530" s="230">
        <v>0</v>
      </c>
      <c r="D530" s="235">
        <v>20</v>
      </c>
      <c r="E530" s="231">
        <f t="shared" si="98"/>
      </c>
      <c r="F530" s="232"/>
      <c r="G530" s="233">
        <v>20</v>
      </c>
      <c r="H530" s="234">
        <f t="shared" si="99"/>
        <v>20</v>
      </c>
      <c r="I530" s="239">
        <v>20</v>
      </c>
      <c r="J530" s="239"/>
      <c r="K530" s="239"/>
      <c r="L530" s="239"/>
      <c r="M530" s="239"/>
      <c r="N530" s="239"/>
      <c r="O530" s="210">
        <f t="shared" si="97"/>
        <v>0.002</v>
      </c>
    </row>
    <row r="531" spans="1:15" ht="15" customHeight="1">
      <c r="A531" s="228" t="s">
        <v>944</v>
      </c>
      <c r="B531" s="229" t="s">
        <v>945</v>
      </c>
      <c r="C531" s="230">
        <v>5</v>
      </c>
      <c r="D531" s="235">
        <v>10</v>
      </c>
      <c r="E531" s="231">
        <f t="shared" si="98"/>
        <v>200</v>
      </c>
      <c r="F531" s="232"/>
      <c r="G531" s="233">
        <v>10</v>
      </c>
      <c r="H531" s="234">
        <f t="shared" si="99"/>
        <v>10</v>
      </c>
      <c r="I531" s="239">
        <v>10</v>
      </c>
      <c r="J531" s="239"/>
      <c r="K531" s="239"/>
      <c r="L531" s="239"/>
      <c r="M531" s="239"/>
      <c r="N531" s="239"/>
      <c r="O531" s="210">
        <f t="shared" si="97"/>
        <v>0.001</v>
      </c>
    </row>
    <row r="532" spans="1:15" ht="15" customHeight="1">
      <c r="A532" s="228" t="s">
        <v>946</v>
      </c>
      <c r="B532" s="229" t="s">
        <v>947</v>
      </c>
      <c r="C532" s="230">
        <v>150</v>
      </c>
      <c r="D532" s="235">
        <v>123</v>
      </c>
      <c r="E532" s="231">
        <f t="shared" si="98"/>
        <v>82</v>
      </c>
      <c r="F532" s="232"/>
      <c r="G532" s="233">
        <v>123</v>
      </c>
      <c r="H532" s="234">
        <f t="shared" si="99"/>
        <v>123</v>
      </c>
      <c r="I532" s="239">
        <v>123</v>
      </c>
      <c r="J532" s="239"/>
      <c r="K532" s="239"/>
      <c r="L532" s="239"/>
      <c r="M532" s="239"/>
      <c r="N532" s="239"/>
      <c r="O532" s="210">
        <f t="shared" si="97"/>
        <v>0.0123</v>
      </c>
    </row>
    <row r="533" spans="1:15" ht="15" customHeight="1">
      <c r="A533" s="228" t="s">
        <v>948</v>
      </c>
      <c r="B533" s="229" t="s">
        <v>949</v>
      </c>
      <c r="C533" s="230">
        <f>SUM(C534)</f>
        <v>0</v>
      </c>
      <c r="D533" s="235">
        <v>0</v>
      </c>
      <c r="E533" s="231">
        <f t="shared" si="98"/>
      </c>
      <c r="F533" s="232"/>
      <c r="G533" s="233">
        <v>0</v>
      </c>
      <c r="H533" s="234">
        <f t="shared" si="99"/>
        <v>0</v>
      </c>
      <c r="I533" s="239">
        <f aca="true" t="shared" si="101" ref="I533:N533">SUM(I534)</f>
        <v>0</v>
      </c>
      <c r="J533" s="239">
        <f t="shared" si="101"/>
        <v>0</v>
      </c>
      <c r="K533" s="239">
        <f t="shared" si="101"/>
        <v>0</v>
      </c>
      <c r="L533" s="239">
        <f t="shared" si="101"/>
        <v>0</v>
      </c>
      <c r="M533" s="239">
        <f t="shared" si="101"/>
        <v>0</v>
      </c>
      <c r="N533" s="239">
        <f t="shared" si="101"/>
        <v>0</v>
      </c>
      <c r="O533" s="210">
        <f t="shared" si="97"/>
        <v>0</v>
      </c>
    </row>
    <row r="534" spans="1:15" ht="15" customHeight="1">
      <c r="A534" s="228" t="s">
        <v>950</v>
      </c>
      <c r="B534" s="229" t="s">
        <v>951</v>
      </c>
      <c r="C534" s="230">
        <v>0</v>
      </c>
      <c r="D534" s="235">
        <v>0</v>
      </c>
      <c r="E534" s="231">
        <f t="shared" si="98"/>
      </c>
      <c r="F534" s="232"/>
      <c r="G534" s="233">
        <v>0</v>
      </c>
      <c r="H534" s="234">
        <f t="shared" si="99"/>
        <v>0</v>
      </c>
      <c r="I534" s="239"/>
      <c r="J534" s="239"/>
      <c r="K534" s="239"/>
      <c r="L534" s="239"/>
      <c r="M534" s="239"/>
      <c r="N534" s="239"/>
      <c r="O534" s="210">
        <f t="shared" si="97"/>
        <v>0</v>
      </c>
    </row>
    <row r="535" spans="1:15" ht="15" customHeight="1">
      <c r="A535" s="228" t="s">
        <v>952</v>
      </c>
      <c r="B535" s="229" t="s">
        <v>953</v>
      </c>
      <c r="C535" s="230">
        <f>SUM(C536:C543)</f>
        <v>30553</v>
      </c>
      <c r="D535" s="230">
        <f>SUM(D536:D543)</f>
        <v>35732</v>
      </c>
      <c r="E535" s="231">
        <f t="shared" si="98"/>
        <v>116.95087225477039</v>
      </c>
      <c r="F535" s="232"/>
      <c r="G535" s="233">
        <v>35735</v>
      </c>
      <c r="H535" s="234">
        <f t="shared" si="99"/>
        <v>35732</v>
      </c>
      <c r="I535" s="239">
        <f aca="true" t="shared" si="102" ref="I535:N535">SUM(I536:I543)</f>
        <v>35732</v>
      </c>
      <c r="J535" s="239">
        <f t="shared" si="102"/>
        <v>0</v>
      </c>
      <c r="K535" s="239">
        <f t="shared" si="102"/>
        <v>0</v>
      </c>
      <c r="L535" s="239">
        <f t="shared" si="102"/>
        <v>0</v>
      </c>
      <c r="M535" s="239">
        <f t="shared" si="102"/>
        <v>0</v>
      </c>
      <c r="N535" s="239">
        <f t="shared" si="102"/>
        <v>0</v>
      </c>
      <c r="O535" s="210">
        <f t="shared" si="97"/>
        <v>3.5732</v>
      </c>
    </row>
    <row r="536" spans="1:15" ht="15" customHeight="1">
      <c r="A536" s="228" t="s">
        <v>954</v>
      </c>
      <c r="B536" s="229" t="s">
        <v>955</v>
      </c>
      <c r="C536" s="230">
        <v>0</v>
      </c>
      <c r="D536" s="235">
        <v>0</v>
      </c>
      <c r="E536" s="231">
        <f t="shared" si="98"/>
      </c>
      <c r="F536" s="232"/>
      <c r="G536" s="233">
        <v>0</v>
      </c>
      <c r="H536" s="234">
        <f t="shared" si="99"/>
        <v>0</v>
      </c>
      <c r="I536" s="239"/>
      <c r="J536" s="239"/>
      <c r="K536" s="239"/>
      <c r="L536" s="239"/>
      <c r="M536" s="239"/>
      <c r="N536" s="239"/>
      <c r="O536" s="210">
        <f t="shared" si="97"/>
        <v>0</v>
      </c>
    </row>
    <row r="537" spans="1:15" ht="15" customHeight="1">
      <c r="A537" s="228" t="s">
        <v>956</v>
      </c>
      <c r="B537" s="229" t="s">
        <v>957</v>
      </c>
      <c r="C537" s="230">
        <v>0</v>
      </c>
      <c r="D537" s="235">
        <v>0</v>
      </c>
      <c r="E537" s="231">
        <f t="shared" si="98"/>
      </c>
      <c r="F537" s="232"/>
      <c r="G537" s="233">
        <v>1</v>
      </c>
      <c r="H537" s="234">
        <f t="shared" si="99"/>
        <v>0</v>
      </c>
      <c r="I537" s="239"/>
      <c r="J537" s="239"/>
      <c r="K537" s="239"/>
      <c r="L537" s="239"/>
      <c r="M537" s="239"/>
      <c r="N537" s="239"/>
      <c r="O537" s="210">
        <f t="shared" si="97"/>
        <v>0</v>
      </c>
    </row>
    <row r="538" spans="1:15" ht="15" customHeight="1">
      <c r="A538" s="228" t="s">
        <v>958</v>
      </c>
      <c r="B538" s="229" t="s">
        <v>959</v>
      </c>
      <c r="C538" s="230">
        <v>9</v>
      </c>
      <c r="D538" s="235">
        <v>0</v>
      </c>
      <c r="E538" s="231">
        <f t="shared" si="98"/>
        <v>0</v>
      </c>
      <c r="F538" s="232"/>
      <c r="G538" s="233">
        <v>0</v>
      </c>
      <c r="H538" s="234">
        <f t="shared" si="99"/>
        <v>0</v>
      </c>
      <c r="I538" s="239"/>
      <c r="J538" s="239"/>
      <c r="K538" s="239"/>
      <c r="L538" s="239"/>
      <c r="M538" s="239"/>
      <c r="N538" s="239"/>
      <c r="O538" s="210">
        <f t="shared" si="97"/>
        <v>0</v>
      </c>
    </row>
    <row r="539" spans="1:15" ht="15" customHeight="1">
      <c r="A539" s="228" t="s">
        <v>960</v>
      </c>
      <c r="B539" s="229" t="s">
        <v>961</v>
      </c>
      <c r="C539" s="230">
        <v>11784</v>
      </c>
      <c r="D539" s="235">
        <v>12488</v>
      </c>
      <c r="E539" s="231">
        <f t="shared" si="98"/>
        <v>105.97420230821453</v>
      </c>
      <c r="F539" s="232"/>
      <c r="G539" s="233">
        <v>12488</v>
      </c>
      <c r="H539" s="234">
        <f t="shared" si="99"/>
        <v>12488</v>
      </c>
      <c r="I539" s="239">
        <v>12488</v>
      </c>
      <c r="J539" s="239"/>
      <c r="K539" s="239"/>
      <c r="L539" s="239"/>
      <c r="M539" s="239"/>
      <c r="N539" s="239"/>
      <c r="O539" s="210">
        <f t="shared" si="97"/>
        <v>1.2488</v>
      </c>
    </row>
    <row r="540" spans="1:15" ht="15" customHeight="1">
      <c r="A540" s="228" t="s">
        <v>962</v>
      </c>
      <c r="B540" s="229" t="s">
        <v>963</v>
      </c>
      <c r="C540" s="230">
        <v>681</v>
      </c>
      <c r="D540" s="235">
        <v>49</v>
      </c>
      <c r="E540" s="231">
        <f t="shared" si="98"/>
        <v>7.195301027900147</v>
      </c>
      <c r="F540" s="232"/>
      <c r="G540" s="233">
        <v>49</v>
      </c>
      <c r="H540" s="234">
        <f t="shared" si="99"/>
        <v>49</v>
      </c>
      <c r="I540" s="239">
        <v>49</v>
      </c>
      <c r="J540" s="239"/>
      <c r="K540" s="239"/>
      <c r="L540" s="239"/>
      <c r="M540" s="239"/>
      <c r="N540" s="239"/>
      <c r="O540" s="210">
        <f t="shared" si="97"/>
        <v>0.0049</v>
      </c>
    </row>
    <row r="541" spans="1:15" ht="15" customHeight="1">
      <c r="A541" s="228" t="s">
        <v>964</v>
      </c>
      <c r="B541" s="229" t="s">
        <v>965</v>
      </c>
      <c r="C541" s="230">
        <v>18079</v>
      </c>
      <c r="D541" s="235">
        <v>23195</v>
      </c>
      <c r="E541" s="231">
        <f t="shared" si="98"/>
        <v>128.29802533325957</v>
      </c>
      <c r="F541" s="232"/>
      <c r="G541" s="233">
        <v>23195</v>
      </c>
      <c r="H541" s="234">
        <f t="shared" si="99"/>
        <v>23195</v>
      </c>
      <c r="I541" s="239">
        <v>23195</v>
      </c>
      <c r="J541" s="239"/>
      <c r="K541" s="239"/>
      <c r="L541" s="239"/>
      <c r="M541" s="239"/>
      <c r="N541" s="239"/>
      <c r="O541" s="210">
        <f t="shared" si="97"/>
        <v>2.3195</v>
      </c>
    </row>
    <row r="542" spans="1:15" ht="15" customHeight="1">
      <c r="A542" s="228" t="s">
        <v>966</v>
      </c>
      <c r="B542" s="229" t="s">
        <v>967</v>
      </c>
      <c r="C542" s="230">
        <v>0</v>
      </c>
      <c r="D542" s="235">
        <v>0</v>
      </c>
      <c r="E542" s="231">
        <f t="shared" si="98"/>
      </c>
      <c r="F542" s="232"/>
      <c r="G542" s="233">
        <v>3</v>
      </c>
      <c r="H542" s="234">
        <f t="shared" si="99"/>
        <v>0</v>
      </c>
      <c r="I542" s="239"/>
      <c r="J542" s="239"/>
      <c r="K542" s="239"/>
      <c r="L542" s="239"/>
      <c r="M542" s="239"/>
      <c r="N542" s="239"/>
      <c r="O542" s="210">
        <f t="shared" si="97"/>
        <v>0</v>
      </c>
    </row>
    <row r="543" spans="1:15" ht="15" customHeight="1">
      <c r="A543" s="228" t="s">
        <v>968</v>
      </c>
      <c r="B543" s="229" t="s">
        <v>969</v>
      </c>
      <c r="C543" s="230">
        <v>0</v>
      </c>
      <c r="D543" s="235">
        <v>0</v>
      </c>
      <c r="E543" s="231">
        <f t="shared" si="98"/>
      </c>
      <c r="F543" s="232"/>
      <c r="G543" s="233">
        <v>0</v>
      </c>
      <c r="H543" s="234">
        <f t="shared" si="99"/>
        <v>0</v>
      </c>
      <c r="I543" s="239"/>
      <c r="J543" s="239"/>
      <c r="K543" s="239"/>
      <c r="L543" s="239"/>
      <c r="M543" s="239"/>
      <c r="N543" s="239"/>
      <c r="O543" s="210">
        <f t="shared" si="97"/>
        <v>0</v>
      </c>
    </row>
    <row r="544" spans="1:15" ht="15" customHeight="1">
      <c r="A544" s="228" t="s">
        <v>970</v>
      </c>
      <c r="B544" s="229" t="s">
        <v>971</v>
      </c>
      <c r="C544" s="230">
        <f>SUM(C545:C547)</f>
        <v>16427</v>
      </c>
      <c r="D544" s="230">
        <f>SUM(D545:D547)</f>
        <v>0</v>
      </c>
      <c r="E544" s="231">
        <f t="shared" si="98"/>
        <v>0</v>
      </c>
      <c r="F544" s="232"/>
      <c r="G544" s="233">
        <v>0</v>
      </c>
      <c r="H544" s="234">
        <f t="shared" si="99"/>
        <v>0</v>
      </c>
      <c r="I544" s="239">
        <f aca="true" t="shared" si="103" ref="I544:N544">SUM(I545:I547)</f>
        <v>0</v>
      </c>
      <c r="J544" s="239">
        <f t="shared" si="103"/>
        <v>0</v>
      </c>
      <c r="K544" s="239">
        <f t="shared" si="103"/>
        <v>0</v>
      </c>
      <c r="L544" s="239">
        <f t="shared" si="103"/>
        <v>0</v>
      </c>
      <c r="M544" s="239">
        <f t="shared" si="103"/>
        <v>0</v>
      </c>
      <c r="N544" s="239">
        <f t="shared" si="103"/>
        <v>0</v>
      </c>
      <c r="O544" s="210">
        <f t="shared" si="97"/>
        <v>0</v>
      </c>
    </row>
    <row r="545" spans="1:15" ht="15" customHeight="1">
      <c r="A545" s="228" t="s">
        <v>972</v>
      </c>
      <c r="B545" s="229" t="s">
        <v>973</v>
      </c>
      <c r="C545" s="230">
        <v>77</v>
      </c>
      <c r="D545" s="235">
        <v>0</v>
      </c>
      <c r="E545" s="231">
        <f t="shared" si="98"/>
        <v>0</v>
      </c>
      <c r="F545" s="232"/>
      <c r="G545" s="233">
        <v>0</v>
      </c>
      <c r="H545" s="234">
        <f t="shared" si="99"/>
        <v>0</v>
      </c>
      <c r="I545" s="239"/>
      <c r="J545" s="239"/>
      <c r="K545" s="239"/>
      <c r="L545" s="239"/>
      <c r="M545" s="239"/>
      <c r="N545" s="239"/>
      <c r="O545" s="210">
        <f t="shared" si="97"/>
        <v>0</v>
      </c>
    </row>
    <row r="546" spans="1:15" ht="15" customHeight="1">
      <c r="A546" s="228" t="s">
        <v>974</v>
      </c>
      <c r="B546" s="229" t="s">
        <v>975</v>
      </c>
      <c r="C546" s="230">
        <v>0</v>
      </c>
      <c r="D546" s="235">
        <v>0</v>
      </c>
      <c r="E546" s="231">
        <f t="shared" si="98"/>
      </c>
      <c r="F546" s="232"/>
      <c r="G546" s="233">
        <v>0</v>
      </c>
      <c r="H546" s="234">
        <f t="shared" si="99"/>
        <v>0</v>
      </c>
      <c r="I546" s="239"/>
      <c r="J546" s="239"/>
      <c r="K546" s="239"/>
      <c r="L546" s="239"/>
      <c r="M546" s="239"/>
      <c r="N546" s="239"/>
      <c r="O546" s="210">
        <f t="shared" si="97"/>
        <v>0</v>
      </c>
    </row>
    <row r="547" spans="1:15" ht="15" customHeight="1">
      <c r="A547" s="228" t="s">
        <v>976</v>
      </c>
      <c r="B547" s="229" t="s">
        <v>977</v>
      </c>
      <c r="C547" s="230">
        <v>16350</v>
      </c>
      <c r="D547" s="235">
        <v>0</v>
      </c>
      <c r="E547" s="231">
        <f t="shared" si="98"/>
        <v>0</v>
      </c>
      <c r="F547" s="232"/>
      <c r="G547" s="233">
        <v>0</v>
      </c>
      <c r="H547" s="234">
        <f t="shared" si="99"/>
        <v>0</v>
      </c>
      <c r="I547" s="239"/>
      <c r="J547" s="239"/>
      <c r="K547" s="239"/>
      <c r="L547" s="239"/>
      <c r="M547" s="239"/>
      <c r="N547" s="239"/>
      <c r="O547" s="210">
        <f t="shared" si="97"/>
        <v>0</v>
      </c>
    </row>
    <row r="548" spans="1:15" ht="15" customHeight="1">
      <c r="A548" s="228" t="s">
        <v>978</v>
      </c>
      <c r="B548" s="229" t="s">
        <v>979</v>
      </c>
      <c r="C548" s="230">
        <f>SUM(C549:C557)</f>
        <v>2479</v>
      </c>
      <c r="D548" s="230">
        <f>SUM(D549:D557)</f>
        <v>4744</v>
      </c>
      <c r="E548" s="231">
        <f t="shared" si="98"/>
        <v>191.36748688987495</v>
      </c>
      <c r="F548" s="232"/>
      <c r="G548" s="233">
        <v>4734</v>
      </c>
      <c r="H548" s="234">
        <f t="shared" si="99"/>
        <v>4744</v>
      </c>
      <c r="I548" s="239">
        <f aca="true" t="shared" si="104" ref="I548:N548">SUM(I549:I557)</f>
        <v>4734</v>
      </c>
      <c r="J548" s="239">
        <f t="shared" si="104"/>
        <v>0</v>
      </c>
      <c r="K548" s="239">
        <f t="shared" si="104"/>
        <v>10</v>
      </c>
      <c r="L548" s="239">
        <f t="shared" si="104"/>
        <v>0</v>
      </c>
      <c r="M548" s="239">
        <f t="shared" si="104"/>
        <v>0</v>
      </c>
      <c r="N548" s="239">
        <f t="shared" si="104"/>
        <v>0</v>
      </c>
      <c r="O548" s="210">
        <f t="shared" si="97"/>
        <v>0.4744</v>
      </c>
    </row>
    <row r="549" spans="1:15" ht="15" customHeight="1">
      <c r="A549" s="228" t="s">
        <v>980</v>
      </c>
      <c r="B549" s="229" t="s">
        <v>981</v>
      </c>
      <c r="C549" s="230">
        <v>0</v>
      </c>
      <c r="D549" s="235">
        <v>0</v>
      </c>
      <c r="E549" s="231">
        <f t="shared" si="98"/>
      </c>
      <c r="F549" s="232"/>
      <c r="G549" s="233">
        <v>0</v>
      </c>
      <c r="H549" s="234">
        <f t="shared" si="99"/>
        <v>0</v>
      </c>
      <c r="I549" s="239"/>
      <c r="J549" s="239"/>
      <c r="K549" s="239"/>
      <c r="L549" s="239"/>
      <c r="M549" s="239"/>
      <c r="N549" s="239"/>
      <c r="O549" s="210">
        <f t="shared" si="97"/>
        <v>0</v>
      </c>
    </row>
    <row r="550" spans="1:15" ht="15" customHeight="1">
      <c r="A550" s="228" t="s">
        <v>982</v>
      </c>
      <c r="B550" s="229" t="s">
        <v>983</v>
      </c>
      <c r="C550" s="230">
        <v>0</v>
      </c>
      <c r="D550" s="235">
        <v>0</v>
      </c>
      <c r="E550" s="231">
        <f t="shared" si="98"/>
      </c>
      <c r="F550" s="232"/>
      <c r="G550" s="233">
        <v>0</v>
      </c>
      <c r="H550" s="234">
        <f t="shared" si="99"/>
        <v>0</v>
      </c>
      <c r="I550" s="239"/>
      <c r="J550" s="239"/>
      <c r="K550" s="239"/>
      <c r="L550" s="239"/>
      <c r="M550" s="239"/>
      <c r="N550" s="239"/>
      <c r="O550" s="210">
        <f t="shared" si="97"/>
        <v>0</v>
      </c>
    </row>
    <row r="551" spans="1:15" ht="15" customHeight="1">
      <c r="A551" s="228" t="s">
        <v>984</v>
      </c>
      <c r="B551" s="229" t="s">
        <v>985</v>
      </c>
      <c r="C551" s="230">
        <v>0</v>
      </c>
      <c r="D551" s="235">
        <v>2805</v>
      </c>
      <c r="E551" s="231">
        <f t="shared" si="98"/>
      </c>
      <c r="F551" s="232"/>
      <c r="G551" s="233">
        <v>2805</v>
      </c>
      <c r="H551" s="234">
        <f t="shared" si="99"/>
        <v>2805</v>
      </c>
      <c r="I551" s="239">
        <v>2805</v>
      </c>
      <c r="J551" s="239"/>
      <c r="K551" s="239"/>
      <c r="L551" s="239"/>
      <c r="M551" s="239"/>
      <c r="N551" s="239"/>
      <c r="O551" s="210">
        <f t="shared" si="97"/>
        <v>0.2805</v>
      </c>
    </row>
    <row r="552" spans="1:15" ht="15" customHeight="1">
      <c r="A552" s="228" t="s">
        <v>986</v>
      </c>
      <c r="B552" s="229" t="s">
        <v>987</v>
      </c>
      <c r="C552" s="230">
        <v>0</v>
      </c>
      <c r="D552" s="235">
        <v>0</v>
      </c>
      <c r="E552" s="231">
        <f t="shared" si="98"/>
      </c>
      <c r="F552" s="232"/>
      <c r="G552" s="233">
        <v>0</v>
      </c>
      <c r="H552" s="234">
        <f t="shared" si="99"/>
        <v>0</v>
      </c>
      <c r="I552" s="239"/>
      <c r="J552" s="239"/>
      <c r="K552" s="239"/>
      <c r="L552" s="239"/>
      <c r="M552" s="239"/>
      <c r="N552" s="239"/>
      <c r="O552" s="210">
        <f t="shared" si="97"/>
        <v>0</v>
      </c>
    </row>
    <row r="553" spans="1:15" ht="15" customHeight="1">
      <c r="A553" s="228" t="s">
        <v>988</v>
      </c>
      <c r="B553" s="229" t="s">
        <v>989</v>
      </c>
      <c r="C553" s="230">
        <v>0</v>
      </c>
      <c r="D553" s="235">
        <v>0</v>
      </c>
      <c r="E553" s="231">
        <f t="shared" si="98"/>
      </c>
      <c r="F553" s="232"/>
      <c r="G553" s="233">
        <v>0</v>
      </c>
      <c r="H553" s="234">
        <f t="shared" si="99"/>
        <v>0</v>
      </c>
      <c r="I553" s="239"/>
      <c r="J553" s="239"/>
      <c r="K553" s="239"/>
      <c r="L553" s="239"/>
      <c r="M553" s="239"/>
      <c r="N553" s="239"/>
      <c r="O553" s="210">
        <f t="shared" si="97"/>
        <v>0</v>
      </c>
    </row>
    <row r="554" spans="1:15" ht="15" customHeight="1">
      <c r="A554" s="228" t="s">
        <v>990</v>
      </c>
      <c r="B554" s="229" t="s">
        <v>991</v>
      </c>
      <c r="C554" s="230">
        <v>0</v>
      </c>
      <c r="D554" s="235">
        <v>0</v>
      </c>
      <c r="E554" s="231">
        <f t="shared" si="98"/>
      </c>
      <c r="F554" s="232"/>
      <c r="G554" s="233">
        <v>0</v>
      </c>
      <c r="H554" s="234">
        <f t="shared" si="99"/>
        <v>0</v>
      </c>
      <c r="I554" s="239"/>
      <c r="J554" s="239"/>
      <c r="K554" s="239"/>
      <c r="L554" s="239"/>
      <c r="M554" s="239"/>
      <c r="N554" s="239"/>
      <c r="O554" s="210">
        <f t="shared" si="97"/>
        <v>0</v>
      </c>
    </row>
    <row r="555" spans="1:15" ht="15" customHeight="1">
      <c r="A555" s="228" t="s">
        <v>992</v>
      </c>
      <c r="B555" s="229" t="s">
        <v>993</v>
      </c>
      <c r="C555" s="230">
        <v>0</v>
      </c>
      <c r="D555" s="235">
        <v>0</v>
      </c>
      <c r="E555" s="231">
        <f t="shared" si="98"/>
      </c>
      <c r="F555" s="232"/>
      <c r="G555" s="233">
        <v>0</v>
      </c>
      <c r="H555" s="234">
        <f t="shared" si="99"/>
        <v>0</v>
      </c>
      <c r="I555" s="239"/>
      <c r="J555" s="239"/>
      <c r="K555" s="239"/>
      <c r="L555" s="239"/>
      <c r="M555" s="239"/>
      <c r="N555" s="239"/>
      <c r="O555" s="210">
        <f t="shared" si="97"/>
        <v>0</v>
      </c>
    </row>
    <row r="556" spans="1:15" ht="15" customHeight="1">
      <c r="A556" s="228" t="s">
        <v>994</v>
      </c>
      <c r="B556" s="229" t="s">
        <v>995</v>
      </c>
      <c r="C556" s="230">
        <v>0</v>
      </c>
      <c r="D556" s="235">
        <v>0</v>
      </c>
      <c r="E556" s="231">
        <f t="shared" si="98"/>
      </c>
      <c r="F556" s="232"/>
      <c r="G556" s="233">
        <v>0</v>
      </c>
      <c r="H556" s="234">
        <f t="shared" si="99"/>
        <v>0</v>
      </c>
      <c r="I556" s="239"/>
      <c r="J556" s="239"/>
      <c r="K556" s="239"/>
      <c r="L556" s="239"/>
      <c r="M556" s="239"/>
      <c r="N556" s="239"/>
      <c r="O556" s="210">
        <f t="shared" si="97"/>
        <v>0</v>
      </c>
    </row>
    <row r="557" spans="1:15" ht="15" customHeight="1">
      <c r="A557" s="228" t="s">
        <v>996</v>
      </c>
      <c r="B557" s="229" t="s">
        <v>997</v>
      </c>
      <c r="C557" s="230">
        <v>2479</v>
      </c>
      <c r="D557" s="235">
        <v>1939</v>
      </c>
      <c r="E557" s="231">
        <f t="shared" si="98"/>
        <v>78.2170229931424</v>
      </c>
      <c r="F557" s="232"/>
      <c r="G557" s="233">
        <v>1929</v>
      </c>
      <c r="H557" s="234">
        <f t="shared" si="99"/>
        <v>1939</v>
      </c>
      <c r="I557" s="239">
        <v>1929</v>
      </c>
      <c r="J557" s="239"/>
      <c r="K557" s="239">
        <v>10</v>
      </c>
      <c r="L557" s="239"/>
      <c r="M557" s="239"/>
      <c r="N557" s="239"/>
      <c r="O557" s="210">
        <f t="shared" si="97"/>
        <v>0.1939</v>
      </c>
    </row>
    <row r="558" spans="1:15" ht="15" customHeight="1">
      <c r="A558" s="228" t="s">
        <v>998</v>
      </c>
      <c r="B558" s="229" t="s">
        <v>999</v>
      </c>
      <c r="C558" s="230">
        <f>SUM(C559:C565)</f>
        <v>1688</v>
      </c>
      <c r="D558" s="230">
        <f>SUM(D559:D565)</f>
        <v>1733</v>
      </c>
      <c r="E558" s="231">
        <f t="shared" si="98"/>
        <v>102.66587677725119</v>
      </c>
      <c r="F558" s="232"/>
      <c r="G558" s="233">
        <v>1223</v>
      </c>
      <c r="H558" s="234">
        <f t="shared" si="99"/>
        <v>1733</v>
      </c>
      <c r="I558" s="239">
        <f aca="true" t="shared" si="105" ref="I558:N558">SUM(I559:I565)</f>
        <v>1512</v>
      </c>
      <c r="J558" s="239">
        <f t="shared" si="105"/>
        <v>0</v>
      </c>
      <c r="K558" s="239">
        <f t="shared" si="105"/>
        <v>221</v>
      </c>
      <c r="L558" s="239">
        <f t="shared" si="105"/>
        <v>0</v>
      </c>
      <c r="M558" s="239">
        <f t="shared" si="105"/>
        <v>0</v>
      </c>
      <c r="N558" s="239">
        <f t="shared" si="105"/>
        <v>0</v>
      </c>
      <c r="O558" s="210">
        <f t="shared" si="97"/>
        <v>0.1733</v>
      </c>
    </row>
    <row r="559" spans="1:15" ht="15" customHeight="1">
      <c r="A559" s="228" t="s">
        <v>1000</v>
      </c>
      <c r="B559" s="229" t="s">
        <v>1001</v>
      </c>
      <c r="C559" s="230">
        <v>14</v>
      </c>
      <c r="D559" s="235">
        <v>0</v>
      </c>
      <c r="E559" s="231">
        <f t="shared" si="98"/>
        <v>0</v>
      </c>
      <c r="F559" s="232"/>
      <c r="G559" s="233">
        <v>0</v>
      </c>
      <c r="H559" s="234">
        <f t="shared" si="99"/>
        <v>0</v>
      </c>
      <c r="I559" s="239"/>
      <c r="J559" s="239"/>
      <c r="K559" s="239"/>
      <c r="L559" s="239"/>
      <c r="M559" s="239"/>
      <c r="N559" s="239"/>
      <c r="O559" s="210">
        <f t="shared" si="97"/>
        <v>0</v>
      </c>
    </row>
    <row r="560" spans="1:15" ht="15" customHeight="1">
      <c r="A560" s="228" t="s">
        <v>1002</v>
      </c>
      <c r="B560" s="229" t="s">
        <v>1003</v>
      </c>
      <c r="C560" s="230">
        <v>0</v>
      </c>
      <c r="D560" s="235">
        <v>0</v>
      </c>
      <c r="E560" s="231">
        <f t="shared" si="98"/>
      </c>
      <c r="F560" s="232"/>
      <c r="G560" s="233">
        <v>0</v>
      </c>
      <c r="H560" s="234">
        <f t="shared" si="99"/>
        <v>0</v>
      </c>
      <c r="I560" s="239"/>
      <c r="J560" s="239"/>
      <c r="K560" s="239"/>
      <c r="L560" s="239"/>
      <c r="M560" s="239"/>
      <c r="N560" s="239"/>
      <c r="O560" s="210">
        <f t="shared" si="97"/>
        <v>0</v>
      </c>
    </row>
    <row r="561" spans="1:15" ht="15" customHeight="1">
      <c r="A561" s="228" t="s">
        <v>1004</v>
      </c>
      <c r="B561" s="229" t="s">
        <v>1005</v>
      </c>
      <c r="C561" s="230">
        <v>0</v>
      </c>
      <c r="D561" s="235">
        <v>0</v>
      </c>
      <c r="E561" s="231">
        <f t="shared" si="98"/>
      </c>
      <c r="F561" s="232"/>
      <c r="G561" s="233">
        <v>0</v>
      </c>
      <c r="H561" s="234">
        <f t="shared" si="99"/>
        <v>0</v>
      </c>
      <c r="I561" s="239"/>
      <c r="J561" s="239"/>
      <c r="K561" s="239"/>
      <c r="L561" s="239"/>
      <c r="M561" s="239"/>
      <c r="N561" s="239"/>
      <c r="O561" s="210">
        <f t="shared" si="97"/>
        <v>0</v>
      </c>
    </row>
    <row r="562" spans="1:15" ht="15" customHeight="1">
      <c r="A562" s="228" t="s">
        <v>1006</v>
      </c>
      <c r="B562" s="229" t="s">
        <v>1007</v>
      </c>
      <c r="C562" s="230">
        <v>1647</v>
      </c>
      <c r="D562" s="235">
        <v>1610</v>
      </c>
      <c r="E562" s="231">
        <f t="shared" si="98"/>
        <v>97.75349119611415</v>
      </c>
      <c r="F562" s="232"/>
      <c r="G562" s="233">
        <v>383</v>
      </c>
      <c r="H562" s="234">
        <f t="shared" si="99"/>
        <v>1610</v>
      </c>
      <c r="I562" s="239">
        <v>1512</v>
      </c>
      <c r="J562" s="239"/>
      <c r="K562" s="239">
        <v>98</v>
      </c>
      <c r="L562" s="239"/>
      <c r="M562" s="239"/>
      <c r="N562" s="239"/>
      <c r="O562" s="210">
        <f t="shared" si="97"/>
        <v>0.161</v>
      </c>
    </row>
    <row r="563" spans="1:15" ht="15" customHeight="1">
      <c r="A563" s="228" t="s">
        <v>1008</v>
      </c>
      <c r="B563" s="229" t="s">
        <v>1009</v>
      </c>
      <c r="C563" s="230">
        <v>0</v>
      </c>
      <c r="D563" s="235">
        <v>0</v>
      </c>
      <c r="E563" s="231">
        <f t="shared" si="98"/>
      </c>
      <c r="F563" s="232"/>
      <c r="G563" s="233">
        <v>0</v>
      </c>
      <c r="H563" s="234">
        <f t="shared" si="99"/>
        <v>0</v>
      </c>
      <c r="I563" s="239"/>
      <c r="J563" s="239"/>
      <c r="K563" s="239"/>
      <c r="L563" s="239"/>
      <c r="M563" s="239"/>
      <c r="N563" s="239"/>
      <c r="O563" s="210">
        <f t="shared" si="97"/>
        <v>0</v>
      </c>
    </row>
    <row r="564" spans="1:15" ht="15" customHeight="1">
      <c r="A564" s="228" t="s">
        <v>1010</v>
      </c>
      <c r="B564" s="229" t="s">
        <v>1011</v>
      </c>
      <c r="C564" s="230">
        <v>0</v>
      </c>
      <c r="D564" s="235">
        <v>0</v>
      </c>
      <c r="E564" s="231">
        <f t="shared" si="98"/>
      </c>
      <c r="F564" s="232"/>
      <c r="G564" s="233">
        <v>0</v>
      </c>
      <c r="H564" s="234">
        <f t="shared" si="99"/>
        <v>0</v>
      </c>
      <c r="I564" s="239"/>
      <c r="J564" s="239"/>
      <c r="K564" s="239"/>
      <c r="L564" s="239"/>
      <c r="M564" s="239"/>
      <c r="N564" s="239"/>
      <c r="O564" s="210">
        <f t="shared" si="97"/>
        <v>0</v>
      </c>
    </row>
    <row r="565" spans="1:15" ht="15" customHeight="1">
      <c r="A565" s="228" t="s">
        <v>1012</v>
      </c>
      <c r="B565" s="229" t="s">
        <v>1013</v>
      </c>
      <c r="C565" s="230">
        <v>27</v>
      </c>
      <c r="D565" s="235">
        <v>123</v>
      </c>
      <c r="E565" s="231">
        <f t="shared" si="98"/>
        <v>455.55555555555554</v>
      </c>
      <c r="F565" s="232"/>
      <c r="G565" s="233">
        <v>840</v>
      </c>
      <c r="H565" s="234">
        <f t="shared" si="99"/>
        <v>123</v>
      </c>
      <c r="I565" s="239"/>
      <c r="J565" s="239"/>
      <c r="K565" s="239">
        <v>123</v>
      </c>
      <c r="L565" s="239"/>
      <c r="M565" s="239"/>
      <c r="N565" s="239"/>
      <c r="O565" s="210">
        <f t="shared" si="97"/>
        <v>0.0123</v>
      </c>
    </row>
    <row r="566" spans="1:15" ht="15" customHeight="1">
      <c r="A566" s="228" t="s">
        <v>1014</v>
      </c>
      <c r="B566" s="229" t="s">
        <v>1015</v>
      </c>
      <c r="C566" s="230">
        <f>SUM(C567:C572)</f>
        <v>5702</v>
      </c>
      <c r="D566" s="230">
        <f>SUM(D567:D572)</f>
        <v>3120</v>
      </c>
      <c r="E566" s="231">
        <f t="shared" si="98"/>
        <v>54.71764293230446</v>
      </c>
      <c r="F566" s="232"/>
      <c r="G566" s="233">
        <v>2128</v>
      </c>
      <c r="H566" s="234">
        <f t="shared" si="99"/>
        <v>3120</v>
      </c>
      <c r="I566" s="239">
        <f aca="true" t="shared" si="106" ref="I566:N566">SUM(I567:I572)</f>
        <v>2128</v>
      </c>
      <c r="J566" s="239">
        <f t="shared" si="106"/>
        <v>0</v>
      </c>
      <c r="K566" s="239">
        <f t="shared" si="106"/>
        <v>992</v>
      </c>
      <c r="L566" s="239">
        <f t="shared" si="106"/>
        <v>0</v>
      </c>
      <c r="M566" s="239">
        <f t="shared" si="106"/>
        <v>0</v>
      </c>
      <c r="N566" s="239">
        <f t="shared" si="106"/>
        <v>0</v>
      </c>
      <c r="O566" s="210">
        <f t="shared" si="97"/>
        <v>0.312</v>
      </c>
    </row>
    <row r="567" spans="1:15" ht="15" customHeight="1">
      <c r="A567" s="228" t="s">
        <v>1016</v>
      </c>
      <c r="B567" s="229" t="s">
        <v>1017</v>
      </c>
      <c r="C567" s="230">
        <v>25</v>
      </c>
      <c r="D567" s="235">
        <v>70</v>
      </c>
      <c r="E567" s="231">
        <f t="shared" si="98"/>
        <v>280</v>
      </c>
      <c r="F567" s="232"/>
      <c r="G567" s="233">
        <v>70</v>
      </c>
      <c r="H567" s="234">
        <f t="shared" si="99"/>
        <v>70</v>
      </c>
      <c r="I567" s="239">
        <v>70</v>
      </c>
      <c r="J567" s="239"/>
      <c r="K567" s="239"/>
      <c r="L567" s="239"/>
      <c r="M567" s="239"/>
      <c r="N567" s="239"/>
      <c r="O567" s="210">
        <f t="shared" si="97"/>
        <v>0.007</v>
      </c>
    </row>
    <row r="568" spans="1:15" ht="15" customHeight="1">
      <c r="A568" s="228" t="s">
        <v>1018</v>
      </c>
      <c r="B568" s="229" t="s">
        <v>1019</v>
      </c>
      <c r="C568" s="230">
        <v>1476</v>
      </c>
      <c r="D568" s="235">
        <v>0</v>
      </c>
      <c r="E568" s="231">
        <f t="shared" si="98"/>
        <v>0</v>
      </c>
      <c r="F568" s="232"/>
      <c r="G568" s="233">
        <v>0</v>
      </c>
      <c r="H568" s="234">
        <f t="shared" si="99"/>
        <v>0</v>
      </c>
      <c r="I568" s="239">
        <v>0</v>
      </c>
      <c r="J568" s="239"/>
      <c r="K568" s="239"/>
      <c r="L568" s="239"/>
      <c r="M568" s="239"/>
      <c r="N568" s="239"/>
      <c r="O568" s="210">
        <f t="shared" si="97"/>
        <v>0</v>
      </c>
    </row>
    <row r="569" spans="1:15" ht="15" customHeight="1">
      <c r="A569" s="228" t="s">
        <v>1020</v>
      </c>
      <c r="B569" s="229" t="s">
        <v>1021</v>
      </c>
      <c r="C569" s="230">
        <v>220</v>
      </c>
      <c r="D569" s="235">
        <v>0</v>
      </c>
      <c r="E569" s="231">
        <f t="shared" si="98"/>
        <v>0</v>
      </c>
      <c r="F569" s="232"/>
      <c r="G569" s="233">
        <v>0</v>
      </c>
      <c r="H569" s="234">
        <f t="shared" si="99"/>
        <v>0</v>
      </c>
      <c r="I569" s="239">
        <v>0</v>
      </c>
      <c r="J569" s="239"/>
      <c r="K569" s="239"/>
      <c r="L569" s="239"/>
      <c r="M569" s="239"/>
      <c r="N569" s="239"/>
      <c r="O569" s="210">
        <f t="shared" si="97"/>
        <v>0</v>
      </c>
    </row>
    <row r="570" spans="1:15" ht="15" customHeight="1">
      <c r="A570" s="228" t="s">
        <v>1022</v>
      </c>
      <c r="B570" s="229" t="s">
        <v>1023</v>
      </c>
      <c r="C570" s="230">
        <v>144</v>
      </c>
      <c r="D570" s="235">
        <v>70</v>
      </c>
      <c r="E570" s="231">
        <f t="shared" si="98"/>
        <v>48.61111111111111</v>
      </c>
      <c r="F570" s="232"/>
      <c r="G570" s="233">
        <v>70</v>
      </c>
      <c r="H570" s="234">
        <f t="shared" si="99"/>
        <v>70</v>
      </c>
      <c r="I570" s="239">
        <v>70</v>
      </c>
      <c r="J570" s="239"/>
      <c r="K570" s="239"/>
      <c r="L570" s="239"/>
      <c r="M570" s="239"/>
      <c r="N570" s="239"/>
      <c r="O570" s="210">
        <f t="shared" si="97"/>
        <v>0.007</v>
      </c>
    </row>
    <row r="571" spans="1:15" ht="15" customHeight="1">
      <c r="A571" s="228" t="s">
        <v>1024</v>
      </c>
      <c r="B571" s="229" t="s">
        <v>1025</v>
      </c>
      <c r="C571" s="230">
        <v>3098</v>
      </c>
      <c r="D571" s="235">
        <v>1217</v>
      </c>
      <c r="E571" s="231">
        <f t="shared" si="98"/>
        <v>39.283408650742416</v>
      </c>
      <c r="F571" s="232"/>
      <c r="G571" s="233">
        <v>1214</v>
      </c>
      <c r="H571" s="234">
        <f t="shared" si="99"/>
        <v>1217</v>
      </c>
      <c r="I571" s="239">
        <v>1214</v>
      </c>
      <c r="J571" s="239"/>
      <c r="K571" s="239">
        <v>3</v>
      </c>
      <c r="L571" s="239"/>
      <c r="M571" s="239"/>
      <c r="N571" s="239"/>
      <c r="O571" s="210">
        <f t="shared" si="97"/>
        <v>0.1217</v>
      </c>
    </row>
    <row r="572" spans="1:15" ht="15" customHeight="1">
      <c r="A572" s="228" t="s">
        <v>1026</v>
      </c>
      <c r="B572" s="229" t="s">
        <v>1027</v>
      </c>
      <c r="C572" s="230">
        <v>739</v>
      </c>
      <c r="D572" s="235">
        <v>1763</v>
      </c>
      <c r="E572" s="231">
        <f t="shared" si="98"/>
        <v>238.5656292286874</v>
      </c>
      <c r="F572" s="232"/>
      <c r="G572" s="233">
        <v>774</v>
      </c>
      <c r="H572" s="234">
        <f t="shared" si="99"/>
        <v>1763</v>
      </c>
      <c r="I572" s="239">
        <v>774</v>
      </c>
      <c r="J572" s="239"/>
      <c r="K572" s="239">
        <v>989</v>
      </c>
      <c r="L572" s="239"/>
      <c r="M572" s="239"/>
      <c r="N572" s="239"/>
      <c r="O572" s="210">
        <f t="shared" si="97"/>
        <v>0.1763</v>
      </c>
    </row>
    <row r="573" spans="1:15" ht="15" customHeight="1">
      <c r="A573" s="228" t="s">
        <v>1028</v>
      </c>
      <c r="B573" s="229" t="s">
        <v>1029</v>
      </c>
      <c r="C573" s="230">
        <f>SUM(C574:C580)</f>
        <v>995</v>
      </c>
      <c r="D573" s="230">
        <f>SUM(D574:D580)</f>
        <v>2396</v>
      </c>
      <c r="E573" s="231">
        <f t="shared" si="98"/>
        <v>240.80402010050253</v>
      </c>
      <c r="F573" s="232"/>
      <c r="G573" s="233">
        <v>2335</v>
      </c>
      <c r="H573" s="234">
        <f t="shared" si="99"/>
        <v>2396</v>
      </c>
      <c r="I573" s="239">
        <f aca="true" t="shared" si="107" ref="I573:N573">SUM(I574:I580)</f>
        <v>2335</v>
      </c>
      <c r="J573" s="239">
        <f t="shared" si="107"/>
        <v>0</v>
      </c>
      <c r="K573" s="239">
        <f t="shared" si="107"/>
        <v>61</v>
      </c>
      <c r="L573" s="239">
        <f t="shared" si="107"/>
        <v>0</v>
      </c>
      <c r="M573" s="239">
        <f t="shared" si="107"/>
        <v>0</v>
      </c>
      <c r="N573" s="239">
        <f t="shared" si="107"/>
        <v>0</v>
      </c>
      <c r="O573" s="210">
        <f t="shared" si="97"/>
        <v>0.2396</v>
      </c>
    </row>
    <row r="574" spans="1:15" ht="15" customHeight="1">
      <c r="A574" s="228" t="s">
        <v>1030</v>
      </c>
      <c r="B574" s="229" t="s">
        <v>1031</v>
      </c>
      <c r="C574" s="230">
        <v>115</v>
      </c>
      <c r="D574" s="235">
        <v>106</v>
      </c>
      <c r="E574" s="231">
        <f t="shared" si="98"/>
        <v>92.17391304347827</v>
      </c>
      <c r="F574" s="232"/>
      <c r="G574" s="233">
        <v>45</v>
      </c>
      <c r="H574" s="234">
        <f t="shared" si="99"/>
        <v>106</v>
      </c>
      <c r="I574" s="239">
        <v>45</v>
      </c>
      <c r="J574" s="239"/>
      <c r="K574" s="239">
        <v>61</v>
      </c>
      <c r="L574" s="239"/>
      <c r="M574" s="239"/>
      <c r="N574" s="239"/>
      <c r="O574" s="210">
        <f aca="true" t="shared" si="108" ref="O574:O637">D574/10000</f>
        <v>0.0106</v>
      </c>
    </row>
    <row r="575" spans="1:15" ht="15" customHeight="1">
      <c r="A575" s="228" t="s">
        <v>1032</v>
      </c>
      <c r="B575" s="229" t="s">
        <v>1033</v>
      </c>
      <c r="C575" s="230">
        <v>393</v>
      </c>
      <c r="D575" s="235">
        <v>0</v>
      </c>
      <c r="E575" s="231">
        <f t="shared" si="98"/>
        <v>0</v>
      </c>
      <c r="F575" s="232"/>
      <c r="G575" s="233">
        <v>0</v>
      </c>
      <c r="H575" s="234">
        <f t="shared" si="99"/>
        <v>0</v>
      </c>
      <c r="I575" s="239">
        <v>0</v>
      </c>
      <c r="J575" s="239"/>
      <c r="K575" s="239"/>
      <c r="L575" s="239"/>
      <c r="M575" s="239"/>
      <c r="N575" s="239"/>
      <c r="O575" s="210">
        <f t="shared" si="108"/>
        <v>0</v>
      </c>
    </row>
    <row r="576" spans="1:15" ht="15" customHeight="1">
      <c r="A576" s="228" t="s">
        <v>1034</v>
      </c>
      <c r="B576" s="229" t="s">
        <v>1035</v>
      </c>
      <c r="C576" s="230">
        <v>0</v>
      </c>
      <c r="D576" s="235">
        <v>0</v>
      </c>
      <c r="E576" s="231">
        <f t="shared" si="98"/>
      </c>
      <c r="F576" s="232"/>
      <c r="G576" s="233">
        <v>0</v>
      </c>
      <c r="H576" s="234">
        <f t="shared" si="99"/>
        <v>0</v>
      </c>
      <c r="I576" s="239">
        <v>0</v>
      </c>
      <c r="J576" s="239"/>
      <c r="K576" s="239"/>
      <c r="L576" s="239"/>
      <c r="M576" s="239"/>
      <c r="N576" s="239"/>
      <c r="O576" s="210">
        <f t="shared" si="108"/>
        <v>0</v>
      </c>
    </row>
    <row r="577" spans="1:15" ht="15" customHeight="1">
      <c r="A577" s="228" t="s">
        <v>1036</v>
      </c>
      <c r="B577" s="229" t="s">
        <v>1037</v>
      </c>
      <c r="C577" s="230">
        <v>0</v>
      </c>
      <c r="D577" s="235">
        <v>0</v>
      </c>
      <c r="E577" s="231">
        <f t="shared" si="98"/>
      </c>
      <c r="F577" s="232"/>
      <c r="G577" s="233">
        <v>0</v>
      </c>
      <c r="H577" s="234">
        <f t="shared" si="99"/>
        <v>0</v>
      </c>
      <c r="I577" s="239">
        <v>0</v>
      </c>
      <c r="J577" s="239"/>
      <c r="K577" s="239"/>
      <c r="L577" s="239"/>
      <c r="M577" s="239"/>
      <c r="N577" s="239"/>
      <c r="O577" s="210">
        <f t="shared" si="108"/>
        <v>0</v>
      </c>
    </row>
    <row r="578" spans="1:15" ht="15" customHeight="1">
      <c r="A578" s="228" t="s">
        <v>1038</v>
      </c>
      <c r="B578" s="229" t="s">
        <v>1039</v>
      </c>
      <c r="C578" s="230">
        <v>487</v>
      </c>
      <c r="D578" s="235">
        <v>2290</v>
      </c>
      <c r="E578" s="231">
        <f t="shared" si="98"/>
        <v>470.2258726899384</v>
      </c>
      <c r="F578" s="232"/>
      <c r="G578" s="233">
        <v>2290</v>
      </c>
      <c r="H578" s="234">
        <f t="shared" si="99"/>
        <v>2290</v>
      </c>
      <c r="I578" s="239">
        <v>2290</v>
      </c>
      <c r="J578" s="239"/>
      <c r="K578" s="239"/>
      <c r="L578" s="239"/>
      <c r="M578" s="239"/>
      <c r="N578" s="239"/>
      <c r="O578" s="210">
        <f t="shared" si="108"/>
        <v>0.229</v>
      </c>
    </row>
    <row r="579" spans="1:15" ht="15" customHeight="1">
      <c r="A579" s="228" t="s">
        <v>1040</v>
      </c>
      <c r="B579" s="229" t="s">
        <v>1041</v>
      </c>
      <c r="C579" s="230">
        <v>0</v>
      </c>
      <c r="D579" s="235">
        <v>0</v>
      </c>
      <c r="E579" s="231">
        <f t="shared" si="98"/>
      </c>
      <c r="F579" s="232"/>
      <c r="G579" s="233">
        <v>0</v>
      </c>
      <c r="H579" s="234">
        <f t="shared" si="99"/>
        <v>0</v>
      </c>
      <c r="I579" s="239">
        <v>0</v>
      </c>
      <c r="J579" s="239"/>
      <c r="K579" s="239"/>
      <c r="L579" s="239"/>
      <c r="M579" s="239"/>
      <c r="N579" s="239"/>
      <c r="O579" s="210">
        <f t="shared" si="108"/>
        <v>0</v>
      </c>
    </row>
    <row r="580" spans="1:15" ht="15" customHeight="1">
      <c r="A580" s="228" t="s">
        <v>1042</v>
      </c>
      <c r="B580" s="229" t="s">
        <v>1043</v>
      </c>
      <c r="C580" s="230">
        <v>0</v>
      </c>
      <c r="D580" s="235">
        <v>0</v>
      </c>
      <c r="E580" s="231">
        <f t="shared" si="98"/>
      </c>
      <c r="F580" s="232"/>
      <c r="G580" s="233">
        <v>0</v>
      </c>
      <c r="H580" s="234">
        <f t="shared" si="99"/>
        <v>0</v>
      </c>
      <c r="I580" s="239">
        <v>0</v>
      </c>
      <c r="J580" s="239"/>
      <c r="K580" s="239"/>
      <c r="L580" s="239"/>
      <c r="M580" s="239"/>
      <c r="N580" s="239"/>
      <c r="O580" s="210">
        <f t="shared" si="108"/>
        <v>0</v>
      </c>
    </row>
    <row r="581" spans="1:15" ht="15" customHeight="1">
      <c r="A581" s="228" t="s">
        <v>1044</v>
      </c>
      <c r="B581" s="229" t="s">
        <v>1045</v>
      </c>
      <c r="C581" s="230">
        <f>SUM(C582:C589)</f>
        <v>1245</v>
      </c>
      <c r="D581" s="230">
        <f>SUM(D582:D589)</f>
        <v>476</v>
      </c>
      <c r="E581" s="231">
        <f t="shared" si="98"/>
        <v>38.23293172690763</v>
      </c>
      <c r="F581" s="232"/>
      <c r="G581" s="233">
        <v>455</v>
      </c>
      <c r="H581" s="234">
        <f t="shared" si="99"/>
        <v>476</v>
      </c>
      <c r="I581" s="239">
        <f aca="true" t="shared" si="109" ref="I581:N581">SUM(I582:I589)</f>
        <v>455</v>
      </c>
      <c r="J581" s="239">
        <f t="shared" si="109"/>
        <v>7</v>
      </c>
      <c r="K581" s="239">
        <f t="shared" si="109"/>
        <v>14</v>
      </c>
      <c r="L581" s="239">
        <f t="shared" si="109"/>
        <v>0</v>
      </c>
      <c r="M581" s="239">
        <f t="shared" si="109"/>
        <v>0</v>
      </c>
      <c r="N581" s="239">
        <f t="shared" si="109"/>
        <v>0</v>
      </c>
      <c r="O581" s="210">
        <f t="shared" si="108"/>
        <v>0.0476</v>
      </c>
    </row>
    <row r="582" spans="1:15" ht="15" customHeight="1">
      <c r="A582" s="228" t="s">
        <v>1046</v>
      </c>
      <c r="B582" s="229" t="s">
        <v>71</v>
      </c>
      <c r="C582" s="230">
        <v>121</v>
      </c>
      <c r="D582" s="235">
        <v>162</v>
      </c>
      <c r="E582" s="231">
        <f t="shared" si="98"/>
        <v>133.88429752066116</v>
      </c>
      <c r="F582" s="232"/>
      <c r="G582" s="233">
        <v>162</v>
      </c>
      <c r="H582" s="234">
        <f t="shared" si="99"/>
        <v>162</v>
      </c>
      <c r="I582" s="239">
        <v>162</v>
      </c>
      <c r="J582" s="239"/>
      <c r="K582" s="239"/>
      <c r="L582" s="239"/>
      <c r="M582" s="239"/>
      <c r="N582" s="239"/>
      <c r="O582" s="210">
        <f t="shared" si="108"/>
        <v>0.0162</v>
      </c>
    </row>
    <row r="583" spans="1:15" ht="15" customHeight="1">
      <c r="A583" s="228" t="s">
        <v>1047</v>
      </c>
      <c r="B583" s="229" t="s">
        <v>73</v>
      </c>
      <c r="C583" s="230">
        <v>0</v>
      </c>
      <c r="D583" s="235">
        <v>0</v>
      </c>
      <c r="E583" s="231">
        <f aca="true" t="shared" si="110" ref="E583:E646">_xlfn.IFERROR(D583/C583*100,"")</f>
      </c>
      <c r="F583" s="232"/>
      <c r="G583" s="233">
        <v>0</v>
      </c>
      <c r="H583" s="234">
        <f t="shared" si="99"/>
        <v>0</v>
      </c>
      <c r="I583" s="239">
        <v>0</v>
      </c>
      <c r="J583" s="239"/>
      <c r="K583" s="239"/>
      <c r="L583" s="239"/>
      <c r="M583" s="239"/>
      <c r="N583" s="239"/>
      <c r="O583" s="210">
        <f t="shared" si="108"/>
        <v>0</v>
      </c>
    </row>
    <row r="584" spans="1:15" ht="15" customHeight="1">
      <c r="A584" s="228" t="s">
        <v>1048</v>
      </c>
      <c r="B584" s="229" t="s">
        <v>75</v>
      </c>
      <c r="C584" s="230">
        <v>0</v>
      </c>
      <c r="D584" s="235">
        <v>0</v>
      </c>
      <c r="E584" s="231">
        <f t="shared" si="110"/>
      </c>
      <c r="F584" s="232"/>
      <c r="G584" s="233">
        <v>0</v>
      </c>
      <c r="H584" s="234">
        <f aca="true" t="shared" si="111" ref="H584:H647">SUM(I584:N584)</f>
        <v>0</v>
      </c>
      <c r="I584" s="239">
        <v>0</v>
      </c>
      <c r="J584" s="239"/>
      <c r="K584" s="239"/>
      <c r="L584" s="239"/>
      <c r="M584" s="239"/>
      <c r="N584" s="239"/>
      <c r="O584" s="210">
        <f t="shared" si="108"/>
        <v>0</v>
      </c>
    </row>
    <row r="585" spans="1:15" ht="15" customHeight="1">
      <c r="A585" s="228" t="s">
        <v>1049</v>
      </c>
      <c r="B585" s="229" t="s">
        <v>1050</v>
      </c>
      <c r="C585" s="230">
        <v>156</v>
      </c>
      <c r="D585" s="235">
        <v>314</v>
      </c>
      <c r="E585" s="231">
        <f t="shared" si="110"/>
        <v>201.28205128205127</v>
      </c>
      <c r="F585" s="232"/>
      <c r="G585" s="233">
        <v>293</v>
      </c>
      <c r="H585" s="234">
        <f t="shared" si="111"/>
        <v>314</v>
      </c>
      <c r="I585" s="239">
        <v>293</v>
      </c>
      <c r="J585" s="239">
        <v>7</v>
      </c>
      <c r="K585" s="239">
        <v>14</v>
      </c>
      <c r="L585" s="239"/>
      <c r="M585" s="239"/>
      <c r="N585" s="239"/>
      <c r="O585" s="210">
        <f t="shared" si="108"/>
        <v>0.0314</v>
      </c>
    </row>
    <row r="586" spans="1:15" ht="15" customHeight="1">
      <c r="A586" s="228" t="s">
        <v>1051</v>
      </c>
      <c r="B586" s="229" t="s">
        <v>1052</v>
      </c>
      <c r="C586" s="230">
        <v>763</v>
      </c>
      <c r="D586" s="235">
        <v>0</v>
      </c>
      <c r="E586" s="231">
        <f t="shared" si="110"/>
        <v>0</v>
      </c>
      <c r="F586" s="232"/>
      <c r="G586" s="233">
        <v>0</v>
      </c>
      <c r="H586" s="234">
        <f t="shared" si="111"/>
        <v>0</v>
      </c>
      <c r="I586" s="239">
        <v>0</v>
      </c>
      <c r="J586" s="239"/>
      <c r="K586" s="239"/>
      <c r="L586" s="239"/>
      <c r="M586" s="239"/>
      <c r="N586" s="239"/>
      <c r="O586" s="210">
        <f t="shared" si="108"/>
        <v>0</v>
      </c>
    </row>
    <row r="587" spans="1:15" ht="15" customHeight="1">
      <c r="A587" s="228" t="s">
        <v>1053</v>
      </c>
      <c r="B587" s="229" t="s">
        <v>1054</v>
      </c>
      <c r="C587" s="230">
        <v>3</v>
      </c>
      <c r="D587" s="235">
        <v>0</v>
      </c>
      <c r="E587" s="231">
        <f t="shared" si="110"/>
        <v>0</v>
      </c>
      <c r="F587" s="232"/>
      <c r="G587" s="233">
        <v>0</v>
      </c>
      <c r="H587" s="234">
        <f t="shared" si="111"/>
        <v>0</v>
      </c>
      <c r="I587" s="239">
        <v>0</v>
      </c>
      <c r="J587" s="239"/>
      <c r="K587" s="239"/>
      <c r="L587" s="239"/>
      <c r="M587" s="239"/>
      <c r="N587" s="239"/>
      <c r="O587" s="210">
        <f t="shared" si="108"/>
        <v>0</v>
      </c>
    </row>
    <row r="588" spans="1:15" ht="15" customHeight="1">
      <c r="A588" s="228" t="s">
        <v>1055</v>
      </c>
      <c r="B588" s="229" t="s">
        <v>1056</v>
      </c>
      <c r="C588" s="230">
        <v>0</v>
      </c>
      <c r="D588" s="235">
        <v>0</v>
      </c>
      <c r="E588" s="231">
        <f t="shared" si="110"/>
      </c>
      <c r="F588" s="232"/>
      <c r="G588" s="233">
        <v>0</v>
      </c>
      <c r="H588" s="234">
        <f t="shared" si="111"/>
        <v>0</v>
      </c>
      <c r="I588" s="239">
        <v>0</v>
      </c>
      <c r="J588" s="239"/>
      <c r="K588" s="239"/>
      <c r="L588" s="239"/>
      <c r="M588" s="239"/>
      <c r="N588" s="239"/>
      <c r="O588" s="210">
        <f t="shared" si="108"/>
        <v>0</v>
      </c>
    </row>
    <row r="589" spans="1:15" ht="15" customHeight="1">
      <c r="A589" s="228" t="s">
        <v>1057</v>
      </c>
      <c r="B589" s="229" t="s">
        <v>1058</v>
      </c>
      <c r="C589" s="230">
        <v>202</v>
      </c>
      <c r="D589" s="235">
        <v>0</v>
      </c>
      <c r="E589" s="231">
        <f t="shared" si="110"/>
        <v>0</v>
      </c>
      <c r="F589" s="232"/>
      <c r="G589" s="233">
        <v>0</v>
      </c>
      <c r="H589" s="234">
        <f t="shared" si="111"/>
        <v>0</v>
      </c>
      <c r="I589" s="239">
        <v>0</v>
      </c>
      <c r="J589" s="239"/>
      <c r="K589" s="239"/>
      <c r="L589" s="239"/>
      <c r="M589" s="239"/>
      <c r="N589" s="239"/>
      <c r="O589" s="210">
        <f t="shared" si="108"/>
        <v>0</v>
      </c>
    </row>
    <row r="590" spans="1:15" ht="15" customHeight="1">
      <c r="A590" s="228" t="s">
        <v>1059</v>
      </c>
      <c r="B590" s="229" t="s">
        <v>1060</v>
      </c>
      <c r="C590" s="230">
        <f>SUM(C591:C594)</f>
        <v>86</v>
      </c>
      <c r="D590" s="230">
        <f>SUM(D591:D594)</f>
        <v>98</v>
      </c>
      <c r="E590" s="231">
        <f t="shared" si="110"/>
        <v>113.95348837209302</v>
      </c>
      <c r="F590" s="232"/>
      <c r="G590" s="233">
        <v>98</v>
      </c>
      <c r="H590" s="234">
        <f t="shared" si="111"/>
        <v>98</v>
      </c>
      <c r="I590" s="239">
        <f aca="true" t="shared" si="112" ref="I590:N590">SUM(I591:I594)</f>
        <v>98</v>
      </c>
      <c r="J590" s="239">
        <f t="shared" si="112"/>
        <v>0</v>
      </c>
      <c r="K590" s="239">
        <f t="shared" si="112"/>
        <v>0</v>
      </c>
      <c r="L590" s="239">
        <f t="shared" si="112"/>
        <v>0</v>
      </c>
      <c r="M590" s="239">
        <f t="shared" si="112"/>
        <v>0</v>
      </c>
      <c r="N590" s="239">
        <f t="shared" si="112"/>
        <v>0</v>
      </c>
      <c r="O590" s="210">
        <f t="shared" si="108"/>
        <v>0.0098</v>
      </c>
    </row>
    <row r="591" spans="1:15" ht="15" customHeight="1">
      <c r="A591" s="228" t="s">
        <v>1061</v>
      </c>
      <c r="B591" s="229" t="s">
        <v>71</v>
      </c>
      <c r="C591" s="230">
        <v>54</v>
      </c>
      <c r="D591" s="235">
        <v>74</v>
      </c>
      <c r="E591" s="231">
        <f t="shared" si="110"/>
        <v>137.03703703703704</v>
      </c>
      <c r="F591" s="232"/>
      <c r="G591" s="233">
        <v>74</v>
      </c>
      <c r="H591" s="234">
        <f t="shared" si="111"/>
        <v>74</v>
      </c>
      <c r="I591" s="239">
        <v>74</v>
      </c>
      <c r="J591" s="239"/>
      <c r="K591" s="239"/>
      <c r="L591" s="239"/>
      <c r="M591" s="239"/>
      <c r="N591" s="239"/>
      <c r="O591" s="210">
        <f t="shared" si="108"/>
        <v>0.0074</v>
      </c>
    </row>
    <row r="592" spans="1:15" ht="15" customHeight="1">
      <c r="A592" s="228" t="s">
        <v>1062</v>
      </c>
      <c r="B592" s="229" t="s">
        <v>73</v>
      </c>
      <c r="C592" s="230">
        <v>0</v>
      </c>
      <c r="D592" s="235">
        <v>0</v>
      </c>
      <c r="E592" s="231">
        <f t="shared" si="110"/>
      </c>
      <c r="F592" s="232"/>
      <c r="G592" s="233">
        <v>0</v>
      </c>
      <c r="H592" s="234">
        <f t="shared" si="111"/>
        <v>0</v>
      </c>
      <c r="I592" s="239">
        <v>0</v>
      </c>
      <c r="J592" s="239"/>
      <c r="K592" s="239"/>
      <c r="L592" s="239"/>
      <c r="M592" s="239"/>
      <c r="N592" s="239"/>
      <c r="O592" s="210">
        <f t="shared" si="108"/>
        <v>0</v>
      </c>
    </row>
    <row r="593" spans="1:15" ht="15" customHeight="1">
      <c r="A593" s="228" t="s">
        <v>1063</v>
      </c>
      <c r="B593" s="229" t="s">
        <v>75</v>
      </c>
      <c r="C593" s="230">
        <v>0</v>
      </c>
      <c r="D593" s="235">
        <v>0</v>
      </c>
      <c r="E593" s="231">
        <f t="shared" si="110"/>
      </c>
      <c r="F593" s="232"/>
      <c r="G593" s="233">
        <v>0</v>
      </c>
      <c r="H593" s="234">
        <f t="shared" si="111"/>
        <v>0</v>
      </c>
      <c r="I593" s="239">
        <v>0</v>
      </c>
      <c r="J593" s="239"/>
      <c r="K593" s="239"/>
      <c r="L593" s="239"/>
      <c r="M593" s="239"/>
      <c r="N593" s="239"/>
      <c r="O593" s="210">
        <f t="shared" si="108"/>
        <v>0</v>
      </c>
    </row>
    <row r="594" spans="1:15" ht="15" customHeight="1">
      <c r="A594" s="228" t="s">
        <v>1064</v>
      </c>
      <c r="B594" s="229" t="s">
        <v>1065</v>
      </c>
      <c r="C594" s="230">
        <v>32</v>
      </c>
      <c r="D594" s="235">
        <v>24</v>
      </c>
      <c r="E594" s="231">
        <f t="shared" si="110"/>
        <v>75</v>
      </c>
      <c r="F594" s="232"/>
      <c r="G594" s="233">
        <v>24</v>
      </c>
      <c r="H594" s="234">
        <f t="shared" si="111"/>
        <v>24</v>
      </c>
      <c r="I594" s="239">
        <v>24</v>
      </c>
      <c r="J594" s="239"/>
      <c r="K594" s="239"/>
      <c r="L594" s="239"/>
      <c r="M594" s="239"/>
      <c r="N594" s="239"/>
      <c r="O594" s="210">
        <f t="shared" si="108"/>
        <v>0.0024</v>
      </c>
    </row>
    <row r="595" spans="1:15" ht="15" customHeight="1">
      <c r="A595" s="228" t="s">
        <v>1066</v>
      </c>
      <c r="B595" s="229" t="s">
        <v>1067</v>
      </c>
      <c r="C595" s="230">
        <f>SUM(C596:C597)</f>
        <v>0</v>
      </c>
      <c r="D595" s="230">
        <f>SUM(D596:D597)</f>
        <v>0</v>
      </c>
      <c r="E595" s="231">
        <f t="shared" si="110"/>
      </c>
      <c r="F595" s="232"/>
      <c r="G595" s="233">
        <v>0</v>
      </c>
      <c r="H595" s="234">
        <f t="shared" si="111"/>
        <v>0</v>
      </c>
      <c r="I595" s="239">
        <f aca="true" t="shared" si="113" ref="I595:N595">SUM(I596:I597)</f>
        <v>0</v>
      </c>
      <c r="J595" s="239">
        <f t="shared" si="113"/>
        <v>0</v>
      </c>
      <c r="K595" s="239">
        <f t="shared" si="113"/>
        <v>0</v>
      </c>
      <c r="L595" s="239">
        <f t="shared" si="113"/>
        <v>0</v>
      </c>
      <c r="M595" s="239">
        <f t="shared" si="113"/>
        <v>0</v>
      </c>
      <c r="N595" s="239">
        <f t="shared" si="113"/>
        <v>0</v>
      </c>
      <c r="O595" s="210">
        <f t="shared" si="108"/>
        <v>0</v>
      </c>
    </row>
    <row r="596" spans="1:15" ht="15" customHeight="1">
      <c r="A596" s="228" t="s">
        <v>1068</v>
      </c>
      <c r="B596" s="229" t="s">
        <v>1069</v>
      </c>
      <c r="C596" s="230">
        <v>0</v>
      </c>
      <c r="D596" s="235">
        <v>0</v>
      </c>
      <c r="E596" s="231">
        <f t="shared" si="110"/>
      </c>
      <c r="F596" s="232"/>
      <c r="G596" s="233">
        <v>0</v>
      </c>
      <c r="H596" s="234">
        <f t="shared" si="111"/>
        <v>0</v>
      </c>
      <c r="I596" s="239"/>
      <c r="J596" s="239"/>
      <c r="K596" s="239"/>
      <c r="L596" s="239"/>
      <c r="M596" s="239"/>
      <c r="N596" s="239"/>
      <c r="O596" s="210">
        <f t="shared" si="108"/>
        <v>0</v>
      </c>
    </row>
    <row r="597" spans="1:15" ht="15" customHeight="1">
      <c r="A597" s="228" t="s">
        <v>1070</v>
      </c>
      <c r="B597" s="229" t="s">
        <v>1071</v>
      </c>
      <c r="C597" s="230">
        <v>0</v>
      </c>
      <c r="D597" s="235">
        <v>0</v>
      </c>
      <c r="E597" s="231">
        <f t="shared" si="110"/>
      </c>
      <c r="F597" s="232"/>
      <c r="G597" s="233">
        <v>0</v>
      </c>
      <c r="H597" s="234">
        <f t="shared" si="111"/>
        <v>0</v>
      </c>
      <c r="I597" s="239"/>
      <c r="J597" s="239"/>
      <c r="K597" s="239"/>
      <c r="L597" s="239"/>
      <c r="M597" s="239"/>
      <c r="N597" s="239"/>
      <c r="O597" s="210">
        <f t="shared" si="108"/>
        <v>0</v>
      </c>
    </row>
    <row r="598" spans="1:15" ht="15" customHeight="1">
      <c r="A598" s="228" t="s">
        <v>1072</v>
      </c>
      <c r="B598" s="229" t="s">
        <v>1073</v>
      </c>
      <c r="C598" s="230">
        <f>SUM(C599:C600)</f>
        <v>484</v>
      </c>
      <c r="D598" s="230">
        <f>SUM(D599:D600)</f>
        <v>506</v>
      </c>
      <c r="E598" s="231">
        <f t="shared" si="110"/>
        <v>104.54545454545455</v>
      </c>
      <c r="F598" s="232"/>
      <c r="G598" s="233">
        <v>475</v>
      </c>
      <c r="H598" s="234">
        <f t="shared" si="111"/>
        <v>506</v>
      </c>
      <c r="I598" s="239">
        <f aca="true" t="shared" si="114" ref="I598:N598">SUM(I599:I600)</f>
        <v>475</v>
      </c>
      <c r="J598" s="239">
        <f t="shared" si="114"/>
        <v>0</v>
      </c>
      <c r="K598" s="239">
        <f t="shared" si="114"/>
        <v>31</v>
      </c>
      <c r="L598" s="239">
        <f t="shared" si="114"/>
        <v>0</v>
      </c>
      <c r="M598" s="239">
        <f t="shared" si="114"/>
        <v>0</v>
      </c>
      <c r="N598" s="239">
        <f t="shared" si="114"/>
        <v>0</v>
      </c>
      <c r="O598" s="210">
        <f t="shared" si="108"/>
        <v>0.0506</v>
      </c>
    </row>
    <row r="599" spans="1:15" ht="15" customHeight="1">
      <c r="A599" s="228" t="s">
        <v>1074</v>
      </c>
      <c r="B599" s="229" t="s">
        <v>1075</v>
      </c>
      <c r="C599" s="230">
        <v>90</v>
      </c>
      <c r="D599" s="235">
        <v>110</v>
      </c>
      <c r="E599" s="231">
        <f t="shared" si="110"/>
        <v>122.22222222222223</v>
      </c>
      <c r="F599" s="232"/>
      <c r="G599" s="233">
        <v>110</v>
      </c>
      <c r="H599" s="234">
        <f t="shared" si="111"/>
        <v>110</v>
      </c>
      <c r="I599" s="239">
        <v>110</v>
      </c>
      <c r="J599" s="239"/>
      <c r="K599" s="239"/>
      <c r="L599" s="239"/>
      <c r="M599" s="239"/>
      <c r="N599" s="239"/>
      <c r="O599" s="210">
        <f t="shared" si="108"/>
        <v>0.011</v>
      </c>
    </row>
    <row r="600" spans="1:15" ht="15" customHeight="1">
      <c r="A600" s="228" t="s">
        <v>1076</v>
      </c>
      <c r="B600" s="229" t="s">
        <v>1077</v>
      </c>
      <c r="C600" s="230">
        <v>394</v>
      </c>
      <c r="D600" s="235">
        <v>396</v>
      </c>
      <c r="E600" s="231">
        <f t="shared" si="110"/>
        <v>100.50761421319795</v>
      </c>
      <c r="F600" s="232"/>
      <c r="G600" s="233">
        <v>365</v>
      </c>
      <c r="H600" s="234">
        <f t="shared" si="111"/>
        <v>396</v>
      </c>
      <c r="I600" s="239">
        <v>365</v>
      </c>
      <c r="J600" s="239"/>
      <c r="K600" s="239">
        <v>31</v>
      </c>
      <c r="L600" s="239"/>
      <c r="M600" s="239"/>
      <c r="N600" s="239"/>
      <c r="O600" s="210">
        <f t="shared" si="108"/>
        <v>0.0396</v>
      </c>
    </row>
    <row r="601" spans="1:15" ht="15" customHeight="1">
      <c r="A601" s="228" t="s">
        <v>1078</v>
      </c>
      <c r="B601" s="229" t="s">
        <v>1079</v>
      </c>
      <c r="C601" s="230">
        <f>SUM(C602:C603)</f>
        <v>0</v>
      </c>
      <c r="D601" s="235">
        <v>0</v>
      </c>
      <c r="E601" s="231">
        <f t="shared" si="110"/>
      </c>
      <c r="F601" s="232"/>
      <c r="G601" s="233">
        <v>0</v>
      </c>
      <c r="H601" s="234">
        <f t="shared" si="111"/>
        <v>0</v>
      </c>
      <c r="I601" s="239">
        <f aca="true" t="shared" si="115" ref="I601:N601">SUM(I602:I603)</f>
        <v>0</v>
      </c>
      <c r="J601" s="239">
        <f t="shared" si="115"/>
        <v>0</v>
      </c>
      <c r="K601" s="239">
        <f t="shared" si="115"/>
        <v>0</v>
      </c>
      <c r="L601" s="239">
        <f t="shared" si="115"/>
        <v>0</v>
      </c>
      <c r="M601" s="239">
        <f t="shared" si="115"/>
        <v>0</v>
      </c>
      <c r="N601" s="239">
        <f t="shared" si="115"/>
        <v>0</v>
      </c>
      <c r="O601" s="210">
        <f t="shared" si="108"/>
        <v>0</v>
      </c>
    </row>
    <row r="602" spans="1:15" ht="15" customHeight="1">
      <c r="A602" s="228" t="s">
        <v>1080</v>
      </c>
      <c r="B602" s="229" t="s">
        <v>1081</v>
      </c>
      <c r="C602" s="230">
        <v>0</v>
      </c>
      <c r="D602" s="235">
        <v>0</v>
      </c>
      <c r="E602" s="231">
        <f t="shared" si="110"/>
      </c>
      <c r="F602" s="232"/>
      <c r="G602" s="233">
        <v>0</v>
      </c>
      <c r="H602" s="234">
        <f t="shared" si="111"/>
        <v>0</v>
      </c>
      <c r="I602" s="239"/>
      <c r="J602" s="239"/>
      <c r="K602" s="239"/>
      <c r="L602" s="239"/>
      <c r="M602" s="239"/>
      <c r="N602" s="239"/>
      <c r="O602" s="210">
        <f t="shared" si="108"/>
        <v>0</v>
      </c>
    </row>
    <row r="603" spans="1:15" ht="15" customHeight="1">
      <c r="A603" s="228" t="s">
        <v>1082</v>
      </c>
      <c r="B603" s="229" t="s">
        <v>1083</v>
      </c>
      <c r="C603" s="230">
        <v>0</v>
      </c>
      <c r="D603" s="235">
        <v>0</v>
      </c>
      <c r="E603" s="231">
        <f t="shared" si="110"/>
      </c>
      <c r="F603" s="232"/>
      <c r="G603" s="233">
        <v>0</v>
      </c>
      <c r="H603" s="234">
        <f t="shared" si="111"/>
        <v>0</v>
      </c>
      <c r="I603" s="239"/>
      <c r="J603" s="239"/>
      <c r="K603" s="239"/>
      <c r="L603" s="239"/>
      <c r="M603" s="239"/>
      <c r="N603" s="239"/>
      <c r="O603" s="210">
        <f t="shared" si="108"/>
        <v>0</v>
      </c>
    </row>
    <row r="604" spans="1:15" ht="15" customHeight="1">
      <c r="A604" s="228" t="s">
        <v>1084</v>
      </c>
      <c r="B604" s="229" t="s">
        <v>1085</v>
      </c>
      <c r="C604" s="230">
        <f>SUM(C605:C606)</f>
        <v>0</v>
      </c>
      <c r="D604" s="235">
        <v>0</v>
      </c>
      <c r="E604" s="231">
        <f t="shared" si="110"/>
      </c>
      <c r="F604" s="232"/>
      <c r="G604" s="233">
        <v>0</v>
      </c>
      <c r="H604" s="234">
        <f t="shared" si="111"/>
        <v>0</v>
      </c>
      <c r="I604" s="239">
        <f aca="true" t="shared" si="116" ref="I604:N604">SUM(I605:I606)</f>
        <v>0</v>
      </c>
      <c r="J604" s="239">
        <f t="shared" si="116"/>
        <v>0</v>
      </c>
      <c r="K604" s="239">
        <f t="shared" si="116"/>
        <v>0</v>
      </c>
      <c r="L604" s="239">
        <f t="shared" si="116"/>
        <v>0</v>
      </c>
      <c r="M604" s="239">
        <f t="shared" si="116"/>
        <v>0</v>
      </c>
      <c r="N604" s="239">
        <f t="shared" si="116"/>
        <v>0</v>
      </c>
      <c r="O604" s="210">
        <f t="shared" si="108"/>
        <v>0</v>
      </c>
    </row>
    <row r="605" spans="1:15" ht="15" customHeight="1">
      <c r="A605" s="228" t="s">
        <v>1086</v>
      </c>
      <c r="B605" s="229" t="s">
        <v>1087</v>
      </c>
      <c r="C605" s="230">
        <v>0</v>
      </c>
      <c r="D605" s="235">
        <v>0</v>
      </c>
      <c r="E605" s="231">
        <f t="shared" si="110"/>
      </c>
      <c r="F605" s="232"/>
      <c r="G605" s="233">
        <v>0</v>
      </c>
      <c r="H605" s="234">
        <f t="shared" si="111"/>
        <v>0</v>
      </c>
      <c r="I605" s="239"/>
      <c r="J605" s="239"/>
      <c r="K605" s="239"/>
      <c r="L605" s="239"/>
      <c r="M605" s="239"/>
      <c r="N605" s="239"/>
      <c r="O605" s="210">
        <f t="shared" si="108"/>
        <v>0</v>
      </c>
    </row>
    <row r="606" spans="1:15" ht="15" customHeight="1">
      <c r="A606" s="228" t="s">
        <v>1088</v>
      </c>
      <c r="B606" s="229" t="s">
        <v>1089</v>
      </c>
      <c r="C606" s="230">
        <v>0</v>
      </c>
      <c r="D606" s="235">
        <v>0</v>
      </c>
      <c r="E606" s="231">
        <f t="shared" si="110"/>
      </c>
      <c r="F606" s="232"/>
      <c r="G606" s="233">
        <v>0</v>
      </c>
      <c r="H606" s="234">
        <f t="shared" si="111"/>
        <v>0</v>
      </c>
      <c r="I606" s="239"/>
      <c r="J606" s="239"/>
      <c r="K606" s="239"/>
      <c r="L606" s="239"/>
      <c r="M606" s="239"/>
      <c r="N606" s="239"/>
      <c r="O606" s="210">
        <f t="shared" si="108"/>
        <v>0</v>
      </c>
    </row>
    <row r="607" spans="1:15" ht="15" customHeight="1">
      <c r="A607" s="228" t="s">
        <v>1090</v>
      </c>
      <c r="B607" s="229" t="s">
        <v>1091</v>
      </c>
      <c r="C607" s="230">
        <f>SUM(C608:C609)</f>
        <v>0</v>
      </c>
      <c r="D607" s="235">
        <v>0</v>
      </c>
      <c r="E607" s="231">
        <f t="shared" si="110"/>
      </c>
      <c r="F607" s="232"/>
      <c r="G607" s="233">
        <v>0</v>
      </c>
      <c r="H607" s="234">
        <f t="shared" si="111"/>
        <v>0</v>
      </c>
      <c r="I607" s="239">
        <f aca="true" t="shared" si="117" ref="I607:N607">SUM(I608:I609)</f>
        <v>0</v>
      </c>
      <c r="J607" s="239">
        <f t="shared" si="117"/>
        <v>0</v>
      </c>
      <c r="K607" s="239">
        <f t="shared" si="117"/>
        <v>0</v>
      </c>
      <c r="L607" s="239">
        <f t="shared" si="117"/>
        <v>0</v>
      </c>
      <c r="M607" s="239">
        <f t="shared" si="117"/>
        <v>0</v>
      </c>
      <c r="N607" s="239">
        <f t="shared" si="117"/>
        <v>0</v>
      </c>
      <c r="O607" s="210">
        <f t="shared" si="108"/>
        <v>0</v>
      </c>
    </row>
    <row r="608" spans="1:15" ht="15" customHeight="1">
      <c r="A608" s="228" t="s">
        <v>1092</v>
      </c>
      <c r="B608" s="229" t="s">
        <v>1093</v>
      </c>
      <c r="C608" s="230">
        <v>0</v>
      </c>
      <c r="D608" s="235">
        <v>0</v>
      </c>
      <c r="E608" s="231">
        <f t="shared" si="110"/>
      </c>
      <c r="F608" s="232"/>
      <c r="G608" s="233">
        <v>0</v>
      </c>
      <c r="H608" s="234">
        <f t="shared" si="111"/>
        <v>0</v>
      </c>
      <c r="I608" s="239"/>
      <c r="J608" s="239"/>
      <c r="K608" s="239"/>
      <c r="L608" s="239"/>
      <c r="M608" s="239"/>
      <c r="N608" s="239"/>
      <c r="O608" s="210">
        <f t="shared" si="108"/>
        <v>0</v>
      </c>
    </row>
    <row r="609" spans="1:15" ht="15" customHeight="1">
      <c r="A609" s="228" t="s">
        <v>1094</v>
      </c>
      <c r="B609" s="229" t="s">
        <v>1095</v>
      </c>
      <c r="C609" s="230">
        <v>0</v>
      </c>
      <c r="D609" s="235">
        <v>0</v>
      </c>
      <c r="E609" s="231">
        <f t="shared" si="110"/>
      </c>
      <c r="F609" s="232"/>
      <c r="G609" s="233">
        <v>0</v>
      </c>
      <c r="H609" s="234">
        <f t="shared" si="111"/>
        <v>0</v>
      </c>
      <c r="I609" s="239"/>
      <c r="J609" s="239"/>
      <c r="K609" s="239"/>
      <c r="L609" s="239"/>
      <c r="M609" s="239"/>
      <c r="N609" s="239"/>
      <c r="O609" s="210">
        <f t="shared" si="108"/>
        <v>0</v>
      </c>
    </row>
    <row r="610" spans="1:15" ht="15" customHeight="1">
      <c r="A610" s="228" t="s">
        <v>1096</v>
      </c>
      <c r="B610" s="229" t="s">
        <v>1097</v>
      </c>
      <c r="C610" s="230">
        <f>SUM(C611:C613)</f>
        <v>2455</v>
      </c>
      <c r="D610" s="230">
        <f>SUM(D611:D613)</f>
        <v>3178</v>
      </c>
      <c r="E610" s="231">
        <f t="shared" si="110"/>
        <v>129.45010183299388</v>
      </c>
      <c r="F610" s="232"/>
      <c r="G610" s="233">
        <v>3178</v>
      </c>
      <c r="H610" s="234">
        <f t="shared" si="111"/>
        <v>3178</v>
      </c>
      <c r="I610" s="239">
        <f aca="true" t="shared" si="118" ref="I610:N610">SUM(I611:I613)</f>
        <v>3178</v>
      </c>
      <c r="J610" s="239">
        <f t="shared" si="118"/>
        <v>0</v>
      </c>
      <c r="K610" s="239">
        <f t="shared" si="118"/>
        <v>0</v>
      </c>
      <c r="L610" s="239">
        <f t="shared" si="118"/>
        <v>0</v>
      </c>
      <c r="M610" s="239">
        <f t="shared" si="118"/>
        <v>0</v>
      </c>
      <c r="N610" s="239">
        <f t="shared" si="118"/>
        <v>0</v>
      </c>
      <c r="O610" s="210">
        <f t="shared" si="108"/>
        <v>0.3178</v>
      </c>
    </row>
    <row r="611" spans="1:15" ht="15" customHeight="1">
      <c r="A611" s="228" t="s">
        <v>1098</v>
      </c>
      <c r="B611" s="229" t="s">
        <v>1099</v>
      </c>
      <c r="C611" s="230">
        <v>2455</v>
      </c>
      <c r="D611" s="235">
        <v>3178</v>
      </c>
      <c r="E611" s="231">
        <f t="shared" si="110"/>
        <v>129.45010183299388</v>
      </c>
      <c r="F611" s="232"/>
      <c r="G611" s="233">
        <v>3178</v>
      </c>
      <c r="H611" s="234">
        <f t="shared" si="111"/>
        <v>3178</v>
      </c>
      <c r="I611" s="239">
        <v>3178</v>
      </c>
      <c r="J611" s="239"/>
      <c r="K611" s="239"/>
      <c r="L611" s="239"/>
      <c r="M611" s="239"/>
      <c r="N611" s="239"/>
      <c r="O611" s="210">
        <f t="shared" si="108"/>
        <v>0.3178</v>
      </c>
    </row>
    <row r="612" spans="1:15" ht="15" customHeight="1">
      <c r="A612" s="228" t="s">
        <v>1100</v>
      </c>
      <c r="B612" s="229" t="s">
        <v>1101</v>
      </c>
      <c r="C612" s="230">
        <v>0</v>
      </c>
      <c r="D612" s="235">
        <v>0</v>
      </c>
      <c r="E612" s="231">
        <f t="shared" si="110"/>
      </c>
      <c r="F612" s="232"/>
      <c r="G612" s="233">
        <v>0</v>
      </c>
      <c r="H612" s="234">
        <f t="shared" si="111"/>
        <v>0</v>
      </c>
      <c r="I612" s="239"/>
      <c r="J612" s="239"/>
      <c r="K612" s="239"/>
      <c r="L612" s="239"/>
      <c r="M612" s="239"/>
      <c r="N612" s="239"/>
      <c r="O612" s="210">
        <f t="shared" si="108"/>
        <v>0</v>
      </c>
    </row>
    <row r="613" spans="1:15" ht="15" customHeight="1">
      <c r="A613" s="228" t="s">
        <v>1102</v>
      </c>
      <c r="B613" s="229" t="s">
        <v>1103</v>
      </c>
      <c r="C613" s="230">
        <v>0</v>
      </c>
      <c r="D613" s="235">
        <v>0</v>
      </c>
      <c r="E613" s="231">
        <f t="shared" si="110"/>
      </c>
      <c r="F613" s="232"/>
      <c r="G613" s="233">
        <v>0</v>
      </c>
      <c r="H613" s="234">
        <f t="shared" si="111"/>
        <v>0</v>
      </c>
      <c r="I613" s="239"/>
      <c r="J613" s="239"/>
      <c r="K613" s="239"/>
      <c r="L613" s="239"/>
      <c r="M613" s="239"/>
      <c r="N613" s="239"/>
      <c r="O613" s="210">
        <f t="shared" si="108"/>
        <v>0</v>
      </c>
    </row>
    <row r="614" spans="1:15" ht="15" customHeight="1">
      <c r="A614" s="228" t="s">
        <v>1104</v>
      </c>
      <c r="B614" s="229" t="s">
        <v>1105</v>
      </c>
      <c r="C614" s="230">
        <f>SUM(C615:C617)</f>
        <v>0</v>
      </c>
      <c r="D614" s="235">
        <v>0</v>
      </c>
      <c r="E614" s="231">
        <f t="shared" si="110"/>
      </c>
      <c r="F614" s="232"/>
      <c r="G614" s="233">
        <v>0</v>
      </c>
      <c r="H614" s="234">
        <f t="shared" si="111"/>
        <v>0</v>
      </c>
      <c r="I614" s="239">
        <f aca="true" t="shared" si="119" ref="I614:N614">SUM(I615:I617)</f>
        <v>0</v>
      </c>
      <c r="J614" s="239">
        <f t="shared" si="119"/>
        <v>0</v>
      </c>
      <c r="K614" s="239">
        <f t="shared" si="119"/>
        <v>0</v>
      </c>
      <c r="L614" s="239">
        <f t="shared" si="119"/>
        <v>0</v>
      </c>
      <c r="M614" s="239">
        <f t="shared" si="119"/>
        <v>0</v>
      </c>
      <c r="N614" s="239">
        <f t="shared" si="119"/>
        <v>0</v>
      </c>
      <c r="O614" s="210">
        <f t="shared" si="108"/>
        <v>0</v>
      </c>
    </row>
    <row r="615" spans="1:15" ht="15" customHeight="1">
      <c r="A615" s="228" t="s">
        <v>1106</v>
      </c>
      <c r="B615" s="229" t="s">
        <v>1107</v>
      </c>
      <c r="C615" s="230">
        <v>0</v>
      </c>
      <c r="D615" s="235">
        <v>0</v>
      </c>
      <c r="E615" s="231">
        <f t="shared" si="110"/>
      </c>
      <c r="F615" s="232"/>
      <c r="G615" s="233">
        <v>0</v>
      </c>
      <c r="H615" s="234">
        <f t="shared" si="111"/>
        <v>0</v>
      </c>
      <c r="I615" s="239"/>
      <c r="J615" s="239"/>
      <c r="K615" s="239"/>
      <c r="L615" s="239"/>
      <c r="M615" s="239"/>
      <c r="N615" s="239"/>
      <c r="O615" s="210">
        <f t="shared" si="108"/>
        <v>0</v>
      </c>
    </row>
    <row r="616" spans="1:15" ht="15" customHeight="1">
      <c r="A616" s="228" t="s">
        <v>1108</v>
      </c>
      <c r="B616" s="229" t="s">
        <v>1109</v>
      </c>
      <c r="C616" s="230">
        <v>0</v>
      </c>
      <c r="D616" s="235">
        <v>0</v>
      </c>
      <c r="E616" s="231">
        <f t="shared" si="110"/>
      </c>
      <c r="F616" s="232"/>
      <c r="G616" s="233">
        <v>0</v>
      </c>
      <c r="H616" s="234">
        <f t="shared" si="111"/>
        <v>0</v>
      </c>
      <c r="I616" s="239"/>
      <c r="J616" s="239"/>
      <c r="K616" s="239"/>
      <c r="L616" s="239"/>
      <c r="M616" s="239"/>
      <c r="N616" s="239"/>
      <c r="O616" s="210">
        <f t="shared" si="108"/>
        <v>0</v>
      </c>
    </row>
    <row r="617" spans="1:15" ht="15" customHeight="1">
      <c r="A617" s="228" t="s">
        <v>1110</v>
      </c>
      <c r="B617" s="229" t="s">
        <v>1111</v>
      </c>
      <c r="C617" s="230">
        <v>0</v>
      </c>
      <c r="D617" s="235">
        <v>0</v>
      </c>
      <c r="E617" s="231">
        <f t="shared" si="110"/>
      </c>
      <c r="F617" s="232"/>
      <c r="G617" s="233">
        <v>0</v>
      </c>
      <c r="H617" s="234">
        <f t="shared" si="111"/>
        <v>0</v>
      </c>
      <c r="I617" s="239"/>
      <c r="J617" s="239"/>
      <c r="K617" s="239"/>
      <c r="L617" s="239"/>
      <c r="M617" s="239"/>
      <c r="N617" s="239"/>
      <c r="O617" s="210">
        <f t="shared" si="108"/>
        <v>0</v>
      </c>
    </row>
    <row r="618" spans="1:15" ht="15" customHeight="1">
      <c r="A618" s="228" t="s">
        <v>1112</v>
      </c>
      <c r="B618" s="229" t="s">
        <v>1113</v>
      </c>
      <c r="C618" s="230">
        <f>SUM(C619:C625)</f>
        <v>288</v>
      </c>
      <c r="D618" s="230">
        <f>SUM(D619:D625)</f>
        <v>1466</v>
      </c>
      <c r="E618" s="231">
        <f t="shared" si="110"/>
        <v>509.02777777777777</v>
      </c>
      <c r="F618" s="232"/>
      <c r="G618" s="233">
        <v>1526</v>
      </c>
      <c r="H618" s="234">
        <f t="shared" si="111"/>
        <v>1466</v>
      </c>
      <c r="I618" s="239">
        <f aca="true" t="shared" si="120" ref="I618:N618">SUM(I619:I625)</f>
        <v>1466</v>
      </c>
      <c r="J618" s="239">
        <f t="shared" si="120"/>
        <v>0</v>
      </c>
      <c r="K618" s="239">
        <f t="shared" si="120"/>
        <v>0</v>
      </c>
      <c r="L618" s="239">
        <f t="shared" si="120"/>
        <v>0</v>
      </c>
      <c r="M618" s="239">
        <f t="shared" si="120"/>
        <v>0</v>
      </c>
      <c r="N618" s="239">
        <f t="shared" si="120"/>
        <v>0</v>
      </c>
      <c r="O618" s="210">
        <f t="shared" si="108"/>
        <v>0.1466</v>
      </c>
    </row>
    <row r="619" spans="1:15" ht="15" customHeight="1">
      <c r="A619" s="228" t="s">
        <v>1114</v>
      </c>
      <c r="B619" s="229" t="s">
        <v>71</v>
      </c>
      <c r="C619" s="230">
        <v>109</v>
      </c>
      <c r="D619" s="235">
        <v>162</v>
      </c>
      <c r="E619" s="231">
        <f t="shared" si="110"/>
        <v>148.62385321100916</v>
      </c>
      <c r="F619" s="232"/>
      <c r="G619" s="233">
        <v>1090</v>
      </c>
      <c r="H619" s="234">
        <f t="shared" si="111"/>
        <v>162</v>
      </c>
      <c r="I619" s="239">
        <v>162</v>
      </c>
      <c r="J619" s="239"/>
      <c r="K619" s="239"/>
      <c r="L619" s="239"/>
      <c r="M619" s="239"/>
      <c r="N619" s="239"/>
      <c r="O619" s="210">
        <f t="shared" si="108"/>
        <v>0.0162</v>
      </c>
    </row>
    <row r="620" spans="1:15" ht="15" customHeight="1">
      <c r="A620" s="228" t="s">
        <v>1115</v>
      </c>
      <c r="B620" s="229" t="s">
        <v>73</v>
      </c>
      <c r="C620" s="230">
        <v>0</v>
      </c>
      <c r="D620" s="235">
        <v>0</v>
      </c>
      <c r="E620" s="231">
        <f t="shared" si="110"/>
      </c>
      <c r="F620" s="232"/>
      <c r="G620" s="233">
        <v>0</v>
      </c>
      <c r="H620" s="234">
        <f t="shared" si="111"/>
        <v>0</v>
      </c>
      <c r="I620" s="239"/>
      <c r="J620" s="239"/>
      <c r="K620" s="239"/>
      <c r="L620" s="239"/>
      <c r="M620" s="239"/>
      <c r="N620" s="239"/>
      <c r="O620" s="210">
        <f t="shared" si="108"/>
        <v>0</v>
      </c>
    </row>
    <row r="621" spans="1:15" ht="15" customHeight="1">
      <c r="A621" s="228" t="s">
        <v>1116</v>
      </c>
      <c r="B621" s="229" t="s">
        <v>75</v>
      </c>
      <c r="C621" s="230">
        <v>0</v>
      </c>
      <c r="D621" s="235">
        <v>0</v>
      </c>
      <c r="E621" s="231">
        <f t="shared" si="110"/>
      </c>
      <c r="F621" s="232"/>
      <c r="G621" s="233">
        <v>0</v>
      </c>
      <c r="H621" s="234">
        <f t="shared" si="111"/>
        <v>0</v>
      </c>
      <c r="I621" s="239"/>
      <c r="J621" s="239"/>
      <c r="K621" s="239"/>
      <c r="L621" s="239"/>
      <c r="M621" s="239"/>
      <c r="N621" s="239"/>
      <c r="O621" s="210">
        <f t="shared" si="108"/>
        <v>0</v>
      </c>
    </row>
    <row r="622" spans="1:15" ht="15" customHeight="1">
      <c r="A622" s="228" t="s">
        <v>1117</v>
      </c>
      <c r="B622" s="229" t="s">
        <v>1118</v>
      </c>
      <c r="C622" s="230">
        <v>79</v>
      </c>
      <c r="D622" s="235">
        <v>96</v>
      </c>
      <c r="E622" s="231">
        <f t="shared" si="110"/>
        <v>121.51898734177216</v>
      </c>
      <c r="F622" s="232"/>
      <c r="G622" s="233">
        <v>96</v>
      </c>
      <c r="H622" s="234">
        <f t="shared" si="111"/>
        <v>96</v>
      </c>
      <c r="I622" s="239">
        <v>96</v>
      </c>
      <c r="J622" s="239"/>
      <c r="K622" s="239"/>
      <c r="L622" s="239"/>
      <c r="M622" s="239"/>
      <c r="N622" s="239"/>
      <c r="O622" s="210">
        <f t="shared" si="108"/>
        <v>0.0096</v>
      </c>
    </row>
    <row r="623" spans="1:15" ht="15" customHeight="1">
      <c r="A623" s="228" t="s">
        <v>1119</v>
      </c>
      <c r="B623" s="229" t="s">
        <v>1120</v>
      </c>
      <c r="C623" s="230">
        <v>0</v>
      </c>
      <c r="D623" s="235">
        <v>0</v>
      </c>
      <c r="E623" s="231">
        <f t="shared" si="110"/>
      </c>
      <c r="F623" s="232"/>
      <c r="G623" s="233">
        <v>0</v>
      </c>
      <c r="H623" s="234">
        <f t="shared" si="111"/>
        <v>0</v>
      </c>
      <c r="I623" s="239">
        <v>0</v>
      </c>
      <c r="J623" s="239"/>
      <c r="K623" s="239"/>
      <c r="L623" s="239"/>
      <c r="M623" s="239"/>
      <c r="N623" s="239"/>
      <c r="O623" s="210">
        <f t="shared" si="108"/>
        <v>0</v>
      </c>
    </row>
    <row r="624" spans="1:15" ht="15" customHeight="1">
      <c r="A624" s="228" t="s">
        <v>1121</v>
      </c>
      <c r="B624" s="229" t="s">
        <v>89</v>
      </c>
      <c r="C624" s="230">
        <v>85</v>
      </c>
      <c r="D624" s="235">
        <v>280</v>
      </c>
      <c r="E624" s="231">
        <f t="shared" si="110"/>
        <v>329.4117647058823</v>
      </c>
      <c r="F624" s="232"/>
      <c r="G624" s="233">
        <v>280</v>
      </c>
      <c r="H624" s="234">
        <f t="shared" si="111"/>
        <v>280</v>
      </c>
      <c r="I624" s="239">
        <v>280</v>
      </c>
      <c r="J624" s="239"/>
      <c r="K624" s="239"/>
      <c r="L624" s="239"/>
      <c r="M624" s="239"/>
      <c r="N624" s="239"/>
      <c r="O624" s="210">
        <f t="shared" si="108"/>
        <v>0.028</v>
      </c>
    </row>
    <row r="625" spans="1:15" ht="15" customHeight="1">
      <c r="A625" s="228" t="s">
        <v>1122</v>
      </c>
      <c r="B625" s="229" t="s">
        <v>1123</v>
      </c>
      <c r="C625" s="230">
        <v>15</v>
      </c>
      <c r="D625" s="235">
        <v>928</v>
      </c>
      <c r="E625" s="231">
        <f t="shared" si="110"/>
        <v>6186.666666666667</v>
      </c>
      <c r="F625" s="232"/>
      <c r="G625" s="233">
        <v>60</v>
      </c>
      <c r="H625" s="234">
        <f t="shared" si="111"/>
        <v>928</v>
      </c>
      <c r="I625" s="239">
        <v>928</v>
      </c>
      <c r="J625" s="239"/>
      <c r="K625" s="239"/>
      <c r="L625" s="239"/>
      <c r="M625" s="239"/>
      <c r="N625" s="239"/>
      <c r="O625" s="210">
        <f t="shared" si="108"/>
        <v>0.0928</v>
      </c>
    </row>
    <row r="626" spans="1:15" ht="15" customHeight="1">
      <c r="A626" s="228" t="s">
        <v>1124</v>
      </c>
      <c r="B626" s="229" t="s">
        <v>1125</v>
      </c>
      <c r="C626" s="230">
        <f>SUM(C627:C628)</f>
        <v>0</v>
      </c>
      <c r="D626" s="235">
        <v>0</v>
      </c>
      <c r="E626" s="231">
        <f t="shared" si="110"/>
      </c>
      <c r="F626" s="232"/>
      <c r="G626" s="233">
        <v>0</v>
      </c>
      <c r="H626" s="234">
        <f t="shared" si="111"/>
        <v>0</v>
      </c>
      <c r="I626" s="239">
        <f aca="true" t="shared" si="121" ref="I626:N626">SUM(I627:I628)</f>
        <v>0</v>
      </c>
      <c r="J626" s="239">
        <f t="shared" si="121"/>
        <v>0</v>
      </c>
      <c r="K626" s="239">
        <f t="shared" si="121"/>
        <v>0</v>
      </c>
      <c r="L626" s="239">
        <f t="shared" si="121"/>
        <v>0</v>
      </c>
      <c r="M626" s="239">
        <f t="shared" si="121"/>
        <v>0</v>
      </c>
      <c r="N626" s="239">
        <f t="shared" si="121"/>
        <v>0</v>
      </c>
      <c r="O626" s="210">
        <f t="shared" si="108"/>
        <v>0</v>
      </c>
    </row>
    <row r="627" spans="1:15" ht="15" customHeight="1">
      <c r="A627" s="228" t="s">
        <v>1126</v>
      </c>
      <c r="B627" s="229" t="s">
        <v>1127</v>
      </c>
      <c r="C627" s="230">
        <v>0</v>
      </c>
      <c r="D627" s="235">
        <v>0</v>
      </c>
      <c r="E627" s="231">
        <f t="shared" si="110"/>
      </c>
      <c r="F627" s="232"/>
      <c r="G627" s="233">
        <v>0</v>
      </c>
      <c r="H627" s="234">
        <f t="shared" si="111"/>
        <v>0</v>
      </c>
      <c r="I627" s="239"/>
      <c r="J627" s="239"/>
      <c r="K627" s="239"/>
      <c r="L627" s="239"/>
      <c r="M627" s="239"/>
      <c r="N627" s="239"/>
      <c r="O627" s="210">
        <f t="shared" si="108"/>
        <v>0</v>
      </c>
    </row>
    <row r="628" spans="1:15" ht="15" customHeight="1">
      <c r="A628" s="228" t="s">
        <v>1128</v>
      </c>
      <c r="B628" s="229" t="s">
        <v>1129</v>
      </c>
      <c r="C628" s="230">
        <v>0</v>
      </c>
      <c r="D628" s="235">
        <v>0</v>
      </c>
      <c r="E628" s="231">
        <f t="shared" si="110"/>
      </c>
      <c r="F628" s="232"/>
      <c r="G628" s="233">
        <v>0</v>
      </c>
      <c r="H628" s="234">
        <f t="shared" si="111"/>
        <v>0</v>
      </c>
      <c r="I628" s="239"/>
      <c r="J628" s="239"/>
      <c r="K628" s="239"/>
      <c r="L628" s="239"/>
      <c r="M628" s="239"/>
      <c r="N628" s="239"/>
      <c r="O628" s="210">
        <f t="shared" si="108"/>
        <v>0</v>
      </c>
    </row>
    <row r="629" spans="1:15" ht="15" customHeight="1">
      <c r="A629" s="228" t="s">
        <v>1130</v>
      </c>
      <c r="B629" s="229" t="s">
        <v>1131</v>
      </c>
      <c r="C629" s="230">
        <v>2066</v>
      </c>
      <c r="D629" s="235">
        <v>271</v>
      </c>
      <c r="E629" s="231">
        <f t="shared" si="110"/>
        <v>13.117134559535334</v>
      </c>
      <c r="F629" s="232"/>
      <c r="G629" s="233">
        <v>271</v>
      </c>
      <c r="H629" s="234">
        <f t="shared" si="111"/>
        <v>271</v>
      </c>
      <c r="I629" s="239">
        <v>271</v>
      </c>
      <c r="J629" s="239"/>
      <c r="K629" s="239"/>
      <c r="L629" s="239"/>
      <c r="M629" s="239"/>
      <c r="N629" s="239"/>
      <c r="O629" s="210">
        <f t="shared" si="108"/>
        <v>0.0271</v>
      </c>
    </row>
    <row r="630" spans="1:16" ht="15" customHeight="1">
      <c r="A630" s="228" t="s">
        <v>1132</v>
      </c>
      <c r="B630" s="229" t="s">
        <v>1133</v>
      </c>
      <c r="C630" s="230">
        <f aca="true" t="shared" si="122" ref="C630:G630">C631+C636+C650+C654+C666+C669+C673+C678+C682+C686+C689+C698+C699</f>
        <v>135083</v>
      </c>
      <c r="D630" s="230">
        <f t="shared" si="122"/>
        <v>127959</v>
      </c>
      <c r="E630" s="231">
        <f t="shared" si="110"/>
        <v>94.72620537003176</v>
      </c>
      <c r="F630" s="232"/>
      <c r="G630" s="233">
        <f t="shared" si="122"/>
        <v>125484</v>
      </c>
      <c r="H630" s="234">
        <f t="shared" si="111"/>
        <v>127959</v>
      </c>
      <c r="I630" s="239">
        <f aca="true" t="shared" si="123" ref="I630:N630">I631+I636+I650+I654+I666+I669+I673+I678+I682+I686+I689+I698+I699</f>
        <v>126188</v>
      </c>
      <c r="J630" s="239">
        <f t="shared" si="123"/>
        <v>238</v>
      </c>
      <c r="K630" s="239">
        <f t="shared" si="123"/>
        <v>1533</v>
      </c>
      <c r="L630" s="239">
        <f t="shared" si="123"/>
        <v>0</v>
      </c>
      <c r="M630" s="239">
        <f t="shared" si="123"/>
        <v>0</v>
      </c>
      <c r="N630" s="239">
        <f t="shared" si="123"/>
        <v>0</v>
      </c>
      <c r="O630" s="210">
        <f t="shared" si="108"/>
        <v>12.7959</v>
      </c>
      <c r="P630" s="210">
        <f>G630-I630</f>
        <v>-704</v>
      </c>
    </row>
    <row r="631" spans="1:16" ht="15" customHeight="1">
      <c r="A631" s="228" t="s">
        <v>1134</v>
      </c>
      <c r="B631" s="229" t="s">
        <v>1135</v>
      </c>
      <c r="C631" s="230">
        <f>SUM(C632:C635)</f>
        <v>722</v>
      </c>
      <c r="D631" s="230">
        <f>SUM(D632:D635)</f>
        <v>773</v>
      </c>
      <c r="E631" s="231">
        <f t="shared" si="110"/>
        <v>107.06371191135734</v>
      </c>
      <c r="F631" s="232"/>
      <c r="G631" s="233">
        <v>773</v>
      </c>
      <c r="H631" s="234">
        <f t="shared" si="111"/>
        <v>773</v>
      </c>
      <c r="I631" s="239">
        <f>SUM(I632:I635)</f>
        <v>773</v>
      </c>
      <c r="J631" s="239">
        <f aca="true" t="shared" si="124" ref="I631:N631">SUM(J632:J635)</f>
        <v>0</v>
      </c>
      <c r="K631" s="239">
        <f t="shared" si="124"/>
        <v>0</v>
      </c>
      <c r="L631" s="239">
        <f t="shared" si="124"/>
        <v>0</v>
      </c>
      <c r="M631" s="239">
        <f t="shared" si="124"/>
        <v>0</v>
      </c>
      <c r="N631" s="239">
        <f t="shared" si="124"/>
        <v>0</v>
      </c>
      <c r="O631" s="210">
        <f t="shared" si="108"/>
        <v>0.0773</v>
      </c>
      <c r="P631" s="210">
        <f aca="true" t="shared" si="125" ref="P631:P662">G631-I631</f>
        <v>0</v>
      </c>
    </row>
    <row r="632" spans="1:16" ht="15" customHeight="1">
      <c r="A632" s="228" t="s">
        <v>1136</v>
      </c>
      <c r="B632" s="229" t="s">
        <v>71</v>
      </c>
      <c r="C632" s="230">
        <v>491</v>
      </c>
      <c r="D632" s="235">
        <v>538</v>
      </c>
      <c r="E632" s="231">
        <f t="shared" si="110"/>
        <v>109.57230142566192</v>
      </c>
      <c r="F632" s="232"/>
      <c r="G632" s="233">
        <v>538</v>
      </c>
      <c r="H632" s="234">
        <f t="shared" si="111"/>
        <v>538</v>
      </c>
      <c r="I632" s="239">
        <v>538</v>
      </c>
      <c r="J632" s="239"/>
      <c r="K632" s="239"/>
      <c r="L632" s="239"/>
      <c r="M632" s="239"/>
      <c r="N632" s="239"/>
      <c r="O632" s="210">
        <f t="shared" si="108"/>
        <v>0.0538</v>
      </c>
      <c r="P632" s="210">
        <f t="shared" si="125"/>
        <v>0</v>
      </c>
    </row>
    <row r="633" spans="1:16" ht="15" customHeight="1">
      <c r="A633" s="228" t="s">
        <v>1137</v>
      </c>
      <c r="B633" s="229" t="s">
        <v>73</v>
      </c>
      <c r="C633" s="230">
        <v>0</v>
      </c>
      <c r="D633" s="235">
        <v>0</v>
      </c>
      <c r="E633" s="231">
        <f t="shared" si="110"/>
      </c>
      <c r="F633" s="232"/>
      <c r="G633" s="233">
        <v>0</v>
      </c>
      <c r="H633" s="234">
        <f t="shared" si="111"/>
        <v>0</v>
      </c>
      <c r="I633" s="239">
        <v>0</v>
      </c>
      <c r="J633" s="239"/>
      <c r="K633" s="239"/>
      <c r="L633" s="239"/>
      <c r="M633" s="239"/>
      <c r="N633" s="239"/>
      <c r="O633" s="210">
        <f t="shared" si="108"/>
        <v>0</v>
      </c>
      <c r="P633" s="210">
        <f t="shared" si="125"/>
        <v>0</v>
      </c>
    </row>
    <row r="634" spans="1:16" ht="15" customHeight="1">
      <c r="A634" s="228" t="s">
        <v>1138</v>
      </c>
      <c r="B634" s="229" t="s">
        <v>75</v>
      </c>
      <c r="C634" s="230">
        <v>0</v>
      </c>
      <c r="D634" s="235">
        <v>0</v>
      </c>
      <c r="E634" s="231">
        <f t="shared" si="110"/>
      </c>
      <c r="F634" s="232"/>
      <c r="G634" s="233">
        <v>0</v>
      </c>
      <c r="H634" s="234">
        <f t="shared" si="111"/>
        <v>0</v>
      </c>
      <c r="I634" s="239">
        <v>0</v>
      </c>
      <c r="J634" s="239"/>
      <c r="K634" s="239"/>
      <c r="L634" s="239"/>
      <c r="M634" s="239"/>
      <c r="N634" s="239"/>
      <c r="O634" s="210">
        <f t="shared" si="108"/>
        <v>0</v>
      </c>
      <c r="P634" s="210">
        <f t="shared" si="125"/>
        <v>0</v>
      </c>
    </row>
    <row r="635" spans="1:16" ht="15" customHeight="1">
      <c r="A635" s="228" t="s">
        <v>1139</v>
      </c>
      <c r="B635" s="229" t="s">
        <v>1140</v>
      </c>
      <c r="C635" s="230">
        <v>231</v>
      </c>
      <c r="D635" s="235">
        <v>235</v>
      </c>
      <c r="E635" s="231">
        <f t="shared" si="110"/>
        <v>101.73160173160174</v>
      </c>
      <c r="F635" s="232"/>
      <c r="G635" s="233">
        <v>235</v>
      </c>
      <c r="H635" s="234">
        <f t="shared" si="111"/>
        <v>235</v>
      </c>
      <c r="I635" s="239">
        <v>235</v>
      </c>
      <c r="J635" s="239"/>
      <c r="K635" s="239"/>
      <c r="L635" s="239"/>
      <c r="M635" s="239"/>
      <c r="N635" s="239"/>
      <c r="O635" s="210">
        <f t="shared" si="108"/>
        <v>0.0235</v>
      </c>
      <c r="P635" s="210">
        <f t="shared" si="125"/>
        <v>0</v>
      </c>
    </row>
    <row r="636" spans="1:16" ht="15" customHeight="1">
      <c r="A636" s="228" t="s">
        <v>1141</v>
      </c>
      <c r="B636" s="229" t="s">
        <v>1142</v>
      </c>
      <c r="C636" s="230">
        <f>SUM(C637:C649)</f>
        <v>4806</v>
      </c>
      <c r="D636" s="230">
        <f>SUM(D637:D649)</f>
        <v>7383</v>
      </c>
      <c r="E636" s="231">
        <f t="shared" si="110"/>
        <v>153.62047440699126</v>
      </c>
      <c r="F636" s="232"/>
      <c r="G636" s="233">
        <v>6232</v>
      </c>
      <c r="H636" s="234">
        <f t="shared" si="111"/>
        <v>7383</v>
      </c>
      <c r="I636" s="239">
        <f aca="true" t="shared" si="126" ref="I636:N636">SUM(I637:I649)</f>
        <v>6937</v>
      </c>
      <c r="J636" s="239">
        <f t="shared" si="126"/>
        <v>0</v>
      </c>
      <c r="K636" s="239">
        <f t="shared" si="126"/>
        <v>446</v>
      </c>
      <c r="L636" s="239">
        <f t="shared" si="126"/>
        <v>0</v>
      </c>
      <c r="M636" s="239">
        <f t="shared" si="126"/>
        <v>0</v>
      </c>
      <c r="N636" s="239">
        <f t="shared" si="126"/>
        <v>0</v>
      </c>
      <c r="O636" s="210">
        <f t="shared" si="108"/>
        <v>0.7383</v>
      </c>
      <c r="P636" s="210">
        <f t="shared" si="125"/>
        <v>-705</v>
      </c>
    </row>
    <row r="637" spans="1:16" ht="15" customHeight="1">
      <c r="A637" s="228" t="s">
        <v>1143</v>
      </c>
      <c r="B637" s="229" t="s">
        <v>1144</v>
      </c>
      <c r="C637" s="230">
        <v>3284</v>
      </c>
      <c r="D637" s="235">
        <v>5683</v>
      </c>
      <c r="E637" s="231">
        <f t="shared" si="110"/>
        <v>173.05115712545677</v>
      </c>
      <c r="F637" s="232" t="s">
        <v>2462</v>
      </c>
      <c r="G637" s="233">
        <v>5253</v>
      </c>
      <c r="H637" s="234">
        <f t="shared" si="111"/>
        <v>5683</v>
      </c>
      <c r="I637" s="239">
        <v>5253</v>
      </c>
      <c r="J637" s="239"/>
      <c r="K637" s="239">
        <v>430</v>
      </c>
      <c r="L637" s="239"/>
      <c r="M637" s="239"/>
      <c r="N637" s="239"/>
      <c r="O637" s="210">
        <f t="shared" si="108"/>
        <v>0.5683</v>
      </c>
      <c r="P637" s="210">
        <f t="shared" si="125"/>
        <v>0</v>
      </c>
    </row>
    <row r="638" spans="1:16" ht="15" customHeight="1">
      <c r="A638" s="228" t="s">
        <v>1145</v>
      </c>
      <c r="B638" s="229" t="s">
        <v>1146</v>
      </c>
      <c r="C638" s="230">
        <v>798</v>
      </c>
      <c r="D638" s="235">
        <v>987</v>
      </c>
      <c r="E638" s="231">
        <f t="shared" si="110"/>
        <v>123.6842105263158</v>
      </c>
      <c r="F638" s="232"/>
      <c r="G638" s="233">
        <v>979</v>
      </c>
      <c r="H638" s="234">
        <f t="shared" si="111"/>
        <v>987</v>
      </c>
      <c r="I638" s="239">
        <v>979</v>
      </c>
      <c r="J638" s="239"/>
      <c r="K638" s="239">
        <v>8</v>
      </c>
      <c r="L638" s="239"/>
      <c r="M638" s="239"/>
      <c r="N638" s="239"/>
      <c r="O638" s="210">
        <f aca="true" t="shared" si="127" ref="O638:O701">D638/10000</f>
        <v>0.0987</v>
      </c>
      <c r="P638" s="210">
        <f t="shared" si="125"/>
        <v>0</v>
      </c>
    </row>
    <row r="639" spans="1:16" ht="15" customHeight="1">
      <c r="A639" s="228" t="s">
        <v>1147</v>
      </c>
      <c r="B639" s="229" t="s">
        <v>1148</v>
      </c>
      <c r="C639" s="230">
        <v>0</v>
      </c>
      <c r="D639" s="235">
        <v>0</v>
      </c>
      <c r="E639" s="231">
        <f t="shared" si="110"/>
      </c>
      <c r="F639" s="232"/>
      <c r="G639" s="233">
        <v>0</v>
      </c>
      <c r="H639" s="234">
        <f t="shared" si="111"/>
        <v>0</v>
      </c>
      <c r="I639" s="239"/>
      <c r="J639" s="239"/>
      <c r="K639" s="239"/>
      <c r="L639" s="239"/>
      <c r="M639" s="239"/>
      <c r="N639" s="239"/>
      <c r="O639" s="210">
        <f t="shared" si="127"/>
        <v>0</v>
      </c>
      <c r="P639" s="210">
        <f t="shared" si="125"/>
        <v>0</v>
      </c>
    </row>
    <row r="640" spans="1:16" ht="15" customHeight="1">
      <c r="A640" s="228" t="s">
        <v>1149</v>
      </c>
      <c r="B640" s="229" t="s">
        <v>1150</v>
      </c>
      <c r="C640" s="230">
        <v>0</v>
      </c>
      <c r="D640" s="235">
        <v>0</v>
      </c>
      <c r="E640" s="231">
        <f t="shared" si="110"/>
      </c>
      <c r="F640" s="232"/>
      <c r="G640" s="233">
        <v>0</v>
      </c>
      <c r="H640" s="234">
        <f t="shared" si="111"/>
        <v>0</v>
      </c>
      <c r="I640" s="239"/>
      <c r="J640" s="239"/>
      <c r="K640" s="239"/>
      <c r="L640" s="239"/>
      <c r="M640" s="239"/>
      <c r="N640" s="239"/>
      <c r="O640" s="210">
        <f t="shared" si="127"/>
        <v>0</v>
      </c>
      <c r="P640" s="210">
        <f t="shared" si="125"/>
        <v>0</v>
      </c>
    </row>
    <row r="641" spans="1:16" ht="15" customHeight="1">
      <c r="A641" s="228" t="s">
        <v>1151</v>
      </c>
      <c r="B641" s="229" t="s">
        <v>1152</v>
      </c>
      <c r="C641" s="230">
        <v>0</v>
      </c>
      <c r="D641" s="235">
        <v>0</v>
      </c>
      <c r="E641" s="231">
        <f t="shared" si="110"/>
      </c>
      <c r="F641" s="232"/>
      <c r="G641" s="233">
        <v>0</v>
      </c>
      <c r="H641" s="234">
        <f t="shared" si="111"/>
        <v>0</v>
      </c>
      <c r="I641" s="239"/>
      <c r="J641" s="239"/>
      <c r="K641" s="239"/>
      <c r="L641" s="239"/>
      <c r="M641" s="239"/>
      <c r="N641" s="239"/>
      <c r="O641" s="210">
        <f t="shared" si="127"/>
        <v>0</v>
      </c>
      <c r="P641" s="210">
        <f t="shared" si="125"/>
        <v>0</v>
      </c>
    </row>
    <row r="642" spans="1:16" ht="15" customHeight="1">
      <c r="A642" s="228" t="s">
        <v>1153</v>
      </c>
      <c r="B642" s="229" t="s">
        <v>1154</v>
      </c>
      <c r="C642" s="230">
        <v>0</v>
      </c>
      <c r="D642" s="235">
        <v>0</v>
      </c>
      <c r="E642" s="231">
        <f t="shared" si="110"/>
      </c>
      <c r="F642" s="232"/>
      <c r="G642" s="233">
        <v>0</v>
      </c>
      <c r="H642" s="234">
        <f t="shared" si="111"/>
        <v>0</v>
      </c>
      <c r="I642" s="239"/>
      <c r="J642" s="239"/>
      <c r="K642" s="239"/>
      <c r="L642" s="239"/>
      <c r="M642" s="239"/>
      <c r="N642" s="239"/>
      <c r="O642" s="210">
        <f t="shared" si="127"/>
        <v>0</v>
      </c>
      <c r="P642" s="210">
        <f t="shared" si="125"/>
        <v>0</v>
      </c>
    </row>
    <row r="643" spans="1:16" ht="15" customHeight="1">
      <c r="A643" s="228" t="s">
        <v>1155</v>
      </c>
      <c r="B643" s="229" t="s">
        <v>1156</v>
      </c>
      <c r="C643" s="230">
        <v>0</v>
      </c>
      <c r="D643" s="235">
        <v>0</v>
      </c>
      <c r="E643" s="231">
        <f t="shared" si="110"/>
      </c>
      <c r="F643" s="232"/>
      <c r="G643" s="233">
        <v>0</v>
      </c>
      <c r="H643" s="234">
        <f t="shared" si="111"/>
        <v>0</v>
      </c>
      <c r="I643" s="239"/>
      <c r="J643" s="239"/>
      <c r="K643" s="239"/>
      <c r="L643" s="239"/>
      <c r="M643" s="239"/>
      <c r="N643" s="239"/>
      <c r="O643" s="210">
        <f t="shared" si="127"/>
        <v>0</v>
      </c>
      <c r="P643" s="210">
        <f t="shared" si="125"/>
        <v>0</v>
      </c>
    </row>
    <row r="644" spans="1:16" ht="15" customHeight="1">
      <c r="A644" s="228" t="s">
        <v>1157</v>
      </c>
      <c r="B644" s="229" t="s">
        <v>1158</v>
      </c>
      <c r="C644" s="230">
        <v>0</v>
      </c>
      <c r="D644" s="235">
        <v>0</v>
      </c>
      <c r="E644" s="231">
        <f t="shared" si="110"/>
      </c>
      <c r="F644" s="232"/>
      <c r="G644" s="233">
        <v>0</v>
      </c>
      <c r="H644" s="234">
        <f t="shared" si="111"/>
        <v>0</v>
      </c>
      <c r="I644" s="239"/>
      <c r="J644" s="239"/>
      <c r="K644" s="239"/>
      <c r="L644" s="239"/>
      <c r="M644" s="239"/>
      <c r="N644" s="239"/>
      <c r="O644" s="210">
        <f t="shared" si="127"/>
        <v>0</v>
      </c>
      <c r="P644" s="210">
        <f t="shared" si="125"/>
        <v>0</v>
      </c>
    </row>
    <row r="645" spans="1:16" ht="15" customHeight="1">
      <c r="A645" s="228" t="s">
        <v>1159</v>
      </c>
      <c r="B645" s="229" t="s">
        <v>1160</v>
      </c>
      <c r="C645" s="230">
        <v>0</v>
      </c>
      <c r="D645" s="235">
        <v>0</v>
      </c>
      <c r="E645" s="231">
        <f t="shared" si="110"/>
      </c>
      <c r="F645" s="232"/>
      <c r="G645" s="233">
        <v>0</v>
      </c>
      <c r="H645" s="234">
        <f t="shared" si="111"/>
        <v>0</v>
      </c>
      <c r="I645" s="239"/>
      <c r="J645" s="239"/>
      <c r="K645" s="239"/>
      <c r="L645" s="239"/>
      <c r="M645" s="239"/>
      <c r="N645" s="239"/>
      <c r="O645" s="210">
        <f t="shared" si="127"/>
        <v>0</v>
      </c>
      <c r="P645" s="210">
        <f t="shared" si="125"/>
        <v>0</v>
      </c>
    </row>
    <row r="646" spans="1:16" ht="15" customHeight="1">
      <c r="A646" s="228" t="s">
        <v>1161</v>
      </c>
      <c r="B646" s="229" t="s">
        <v>1162</v>
      </c>
      <c r="C646" s="230">
        <v>0</v>
      </c>
      <c r="D646" s="235">
        <v>0</v>
      </c>
      <c r="E646" s="231">
        <f t="shared" si="110"/>
      </c>
      <c r="F646" s="232"/>
      <c r="G646" s="233">
        <v>0</v>
      </c>
      <c r="H646" s="234">
        <f t="shared" si="111"/>
        <v>0</v>
      </c>
      <c r="I646" s="239"/>
      <c r="J646" s="239"/>
      <c r="K646" s="239"/>
      <c r="L646" s="239"/>
      <c r="M646" s="239"/>
      <c r="N646" s="239"/>
      <c r="O646" s="210">
        <f t="shared" si="127"/>
        <v>0</v>
      </c>
      <c r="P646" s="210">
        <f t="shared" si="125"/>
        <v>0</v>
      </c>
    </row>
    <row r="647" spans="1:16" ht="15" customHeight="1">
      <c r="A647" s="228" t="s">
        <v>1163</v>
      </c>
      <c r="B647" s="229" t="s">
        <v>1164</v>
      </c>
      <c r="C647" s="230">
        <v>0</v>
      </c>
      <c r="D647" s="235">
        <v>0</v>
      </c>
      <c r="E647" s="231">
        <f aca="true" t="shared" si="128" ref="E647:E710">_xlfn.IFERROR(D647/C647*100,"")</f>
      </c>
      <c r="F647" s="232"/>
      <c r="G647" s="233">
        <v>0</v>
      </c>
      <c r="H647" s="234">
        <f t="shared" si="111"/>
        <v>0</v>
      </c>
      <c r="I647" s="239"/>
      <c r="J647" s="239"/>
      <c r="K647" s="239"/>
      <c r="L647" s="239"/>
      <c r="M647" s="239"/>
      <c r="N647" s="239"/>
      <c r="O647" s="210">
        <f t="shared" si="127"/>
        <v>0</v>
      </c>
      <c r="P647" s="210">
        <f t="shared" si="125"/>
        <v>0</v>
      </c>
    </row>
    <row r="648" spans="1:16" ht="15" customHeight="1">
      <c r="A648" s="228" t="s">
        <v>1165</v>
      </c>
      <c r="B648" s="229" t="s">
        <v>1166</v>
      </c>
      <c r="C648" s="230">
        <v>0</v>
      </c>
      <c r="D648" s="235">
        <v>0</v>
      </c>
      <c r="E648" s="231">
        <f t="shared" si="128"/>
      </c>
      <c r="F648" s="232"/>
      <c r="G648" s="233">
        <v>0</v>
      </c>
      <c r="H648" s="234">
        <f aca="true" t="shared" si="129" ref="H648:H711">SUM(I648:N648)</f>
        <v>0</v>
      </c>
      <c r="I648" s="239"/>
      <c r="J648" s="239"/>
      <c r="K648" s="239"/>
      <c r="L648" s="239"/>
      <c r="M648" s="239"/>
      <c r="N648" s="239"/>
      <c r="O648" s="210">
        <f t="shared" si="127"/>
        <v>0</v>
      </c>
      <c r="P648" s="210">
        <f t="shared" si="125"/>
        <v>0</v>
      </c>
    </row>
    <row r="649" spans="1:16" ht="15" customHeight="1">
      <c r="A649" s="228" t="s">
        <v>1167</v>
      </c>
      <c r="B649" s="229" t="s">
        <v>1168</v>
      </c>
      <c r="C649" s="230">
        <v>724</v>
      </c>
      <c r="D649" s="235">
        <v>713</v>
      </c>
      <c r="E649" s="231">
        <f t="shared" si="128"/>
        <v>98.48066298342542</v>
      </c>
      <c r="F649" s="232"/>
      <c r="G649" s="233">
        <v>0</v>
      </c>
      <c r="H649" s="234">
        <f t="shared" si="129"/>
        <v>713</v>
      </c>
      <c r="I649" s="239">
        <v>705</v>
      </c>
      <c r="J649" s="239"/>
      <c r="K649" s="239">
        <v>8</v>
      </c>
      <c r="L649" s="239"/>
      <c r="M649" s="239"/>
      <c r="N649" s="239"/>
      <c r="O649" s="210">
        <f t="shared" si="127"/>
        <v>0.0713</v>
      </c>
      <c r="P649" s="210">
        <f t="shared" si="125"/>
        <v>-705</v>
      </c>
    </row>
    <row r="650" spans="1:16" ht="15" customHeight="1">
      <c r="A650" s="228" t="s">
        <v>1169</v>
      </c>
      <c r="B650" s="229" t="s">
        <v>1170</v>
      </c>
      <c r="C650" s="230">
        <f>SUM(C651:C653)</f>
        <v>62</v>
      </c>
      <c r="D650" s="230">
        <f>SUM(D651:D653)</f>
        <v>0</v>
      </c>
      <c r="E650" s="231">
        <f t="shared" si="128"/>
        <v>0</v>
      </c>
      <c r="F650" s="232"/>
      <c r="G650" s="233">
        <v>1</v>
      </c>
      <c r="H650" s="234">
        <f t="shared" si="129"/>
        <v>0</v>
      </c>
      <c r="I650" s="239">
        <f aca="true" t="shared" si="130" ref="I650:N650">SUM(I651:I653)</f>
        <v>0</v>
      </c>
      <c r="J650" s="239">
        <f t="shared" si="130"/>
        <v>0</v>
      </c>
      <c r="K650" s="239">
        <f t="shared" si="130"/>
        <v>0</v>
      </c>
      <c r="L650" s="239">
        <f t="shared" si="130"/>
        <v>0</v>
      </c>
      <c r="M650" s="239">
        <f t="shared" si="130"/>
        <v>0</v>
      </c>
      <c r="N650" s="239">
        <f t="shared" si="130"/>
        <v>0</v>
      </c>
      <c r="O650" s="210">
        <f t="shared" si="127"/>
        <v>0</v>
      </c>
      <c r="P650" s="210">
        <f t="shared" si="125"/>
        <v>1</v>
      </c>
    </row>
    <row r="651" spans="1:16" ht="15" customHeight="1">
      <c r="A651" s="228" t="s">
        <v>1171</v>
      </c>
      <c r="B651" s="229" t="s">
        <v>1172</v>
      </c>
      <c r="C651" s="230">
        <v>62</v>
      </c>
      <c r="D651" s="235">
        <v>0</v>
      </c>
      <c r="E651" s="231">
        <f t="shared" si="128"/>
        <v>0</v>
      </c>
      <c r="F651" s="232"/>
      <c r="G651" s="233">
        <v>1</v>
      </c>
      <c r="H651" s="234">
        <f t="shared" si="129"/>
        <v>0</v>
      </c>
      <c r="I651" s="239"/>
      <c r="J651" s="239"/>
      <c r="K651" s="239"/>
      <c r="L651" s="239"/>
      <c r="M651" s="239"/>
      <c r="N651" s="239"/>
      <c r="O651" s="210">
        <f t="shared" si="127"/>
        <v>0</v>
      </c>
      <c r="P651" s="210">
        <f t="shared" si="125"/>
        <v>1</v>
      </c>
    </row>
    <row r="652" spans="1:16" ht="15" customHeight="1">
      <c r="A652" s="228" t="s">
        <v>1173</v>
      </c>
      <c r="B652" s="229" t="s">
        <v>1174</v>
      </c>
      <c r="C652" s="230">
        <v>0</v>
      </c>
      <c r="D652" s="235">
        <v>0</v>
      </c>
      <c r="E652" s="231">
        <f t="shared" si="128"/>
      </c>
      <c r="F652" s="232"/>
      <c r="G652" s="233">
        <v>0</v>
      </c>
      <c r="H652" s="234">
        <f t="shared" si="129"/>
        <v>0</v>
      </c>
      <c r="I652" s="239"/>
      <c r="J652" s="239"/>
      <c r="K652" s="239"/>
      <c r="L652" s="239"/>
      <c r="M652" s="239"/>
      <c r="N652" s="239"/>
      <c r="O652" s="210">
        <f t="shared" si="127"/>
        <v>0</v>
      </c>
      <c r="P652" s="210">
        <f t="shared" si="125"/>
        <v>0</v>
      </c>
    </row>
    <row r="653" spans="1:16" ht="15" customHeight="1">
      <c r="A653" s="228" t="s">
        <v>1175</v>
      </c>
      <c r="B653" s="229" t="s">
        <v>1176</v>
      </c>
      <c r="C653" s="230">
        <v>0</v>
      </c>
      <c r="D653" s="235">
        <v>0</v>
      </c>
      <c r="E653" s="231">
        <f t="shared" si="128"/>
      </c>
      <c r="F653" s="232"/>
      <c r="G653" s="233">
        <v>0</v>
      </c>
      <c r="H653" s="234">
        <f t="shared" si="129"/>
        <v>0</v>
      </c>
      <c r="I653" s="239"/>
      <c r="J653" s="239"/>
      <c r="K653" s="239"/>
      <c r="L653" s="239"/>
      <c r="M653" s="239"/>
      <c r="N653" s="239"/>
      <c r="O653" s="210">
        <f t="shared" si="127"/>
        <v>0</v>
      </c>
      <c r="P653" s="210">
        <f t="shared" si="125"/>
        <v>0</v>
      </c>
    </row>
    <row r="654" spans="1:16" ht="15" customHeight="1">
      <c r="A654" s="228" t="s">
        <v>1177</v>
      </c>
      <c r="B654" s="229" t="s">
        <v>1178</v>
      </c>
      <c r="C654" s="230">
        <f>SUM(C655:C665)</f>
        <v>4584</v>
      </c>
      <c r="D654" s="230">
        <f>SUM(D655:D665)</f>
        <v>4451</v>
      </c>
      <c r="E654" s="231">
        <f t="shared" si="128"/>
        <v>97.09860383944154</v>
      </c>
      <c r="F654" s="232"/>
      <c r="G654" s="233">
        <v>3717</v>
      </c>
      <c r="H654" s="234">
        <f t="shared" si="129"/>
        <v>4451</v>
      </c>
      <c r="I654" s="239">
        <f aca="true" t="shared" si="131" ref="I654:N654">SUM(I655:I665)</f>
        <v>3717</v>
      </c>
      <c r="J654" s="239">
        <f t="shared" si="131"/>
        <v>238</v>
      </c>
      <c r="K654" s="239">
        <f t="shared" si="131"/>
        <v>496</v>
      </c>
      <c r="L654" s="239">
        <f t="shared" si="131"/>
        <v>0</v>
      </c>
      <c r="M654" s="239">
        <f t="shared" si="131"/>
        <v>0</v>
      </c>
      <c r="N654" s="239">
        <f t="shared" si="131"/>
        <v>0</v>
      </c>
      <c r="O654" s="210">
        <f t="shared" si="127"/>
        <v>0.4451</v>
      </c>
      <c r="P654" s="210">
        <f t="shared" si="125"/>
        <v>0</v>
      </c>
    </row>
    <row r="655" spans="1:16" ht="15" customHeight="1">
      <c r="A655" s="228" t="s">
        <v>1179</v>
      </c>
      <c r="B655" s="229" t="s">
        <v>1180</v>
      </c>
      <c r="C655" s="230">
        <v>979</v>
      </c>
      <c r="D655" s="235">
        <v>1495</v>
      </c>
      <c r="E655" s="231">
        <f t="shared" si="128"/>
        <v>152.70684371807968</v>
      </c>
      <c r="F655" s="232"/>
      <c r="G655" s="233">
        <v>1347</v>
      </c>
      <c r="H655" s="234">
        <f t="shared" si="129"/>
        <v>1495</v>
      </c>
      <c r="I655" s="239">
        <v>1347</v>
      </c>
      <c r="J655" s="239"/>
      <c r="K655" s="239">
        <v>148</v>
      </c>
      <c r="L655" s="239"/>
      <c r="M655" s="239"/>
      <c r="N655" s="239"/>
      <c r="O655" s="210">
        <f t="shared" si="127"/>
        <v>0.1495</v>
      </c>
      <c r="P655" s="210">
        <f t="shared" si="125"/>
        <v>0</v>
      </c>
    </row>
    <row r="656" spans="1:16" ht="15" customHeight="1">
      <c r="A656" s="228" t="s">
        <v>1181</v>
      </c>
      <c r="B656" s="229" t="s">
        <v>1182</v>
      </c>
      <c r="C656" s="230">
        <v>309</v>
      </c>
      <c r="D656" s="235">
        <v>364</v>
      </c>
      <c r="E656" s="231">
        <f t="shared" si="128"/>
        <v>117.79935275080906</v>
      </c>
      <c r="F656" s="232"/>
      <c r="G656" s="233">
        <v>364</v>
      </c>
      <c r="H656" s="234">
        <f t="shared" si="129"/>
        <v>364</v>
      </c>
      <c r="I656" s="239">
        <v>364</v>
      </c>
      <c r="J656" s="239"/>
      <c r="K656" s="239"/>
      <c r="L656" s="239"/>
      <c r="M656" s="239"/>
      <c r="N656" s="239"/>
      <c r="O656" s="210">
        <f t="shared" si="127"/>
        <v>0.0364</v>
      </c>
      <c r="P656" s="210">
        <f t="shared" si="125"/>
        <v>0</v>
      </c>
    </row>
    <row r="657" spans="1:16" ht="15" customHeight="1">
      <c r="A657" s="228" t="s">
        <v>1183</v>
      </c>
      <c r="B657" s="229" t="s">
        <v>1184</v>
      </c>
      <c r="C657" s="230">
        <v>923</v>
      </c>
      <c r="D657" s="235">
        <v>844</v>
      </c>
      <c r="E657" s="231">
        <f t="shared" si="128"/>
        <v>91.4409534127844</v>
      </c>
      <c r="F657" s="232"/>
      <c r="G657" s="233">
        <v>844</v>
      </c>
      <c r="H657" s="234">
        <f t="shared" si="129"/>
        <v>844</v>
      </c>
      <c r="I657" s="239">
        <v>844</v>
      </c>
      <c r="J657" s="239"/>
      <c r="K657" s="239"/>
      <c r="L657" s="239"/>
      <c r="M657" s="239"/>
      <c r="N657" s="239"/>
      <c r="O657" s="210">
        <f t="shared" si="127"/>
        <v>0.0844</v>
      </c>
      <c r="P657" s="210">
        <f t="shared" si="125"/>
        <v>0</v>
      </c>
    </row>
    <row r="658" spans="1:16" ht="15" customHeight="1">
      <c r="A658" s="228" t="s">
        <v>1185</v>
      </c>
      <c r="B658" s="229" t="s">
        <v>1186</v>
      </c>
      <c r="C658" s="230">
        <v>0</v>
      </c>
      <c r="D658" s="235">
        <v>0</v>
      </c>
      <c r="E658" s="231">
        <f t="shared" si="128"/>
      </c>
      <c r="F658" s="232"/>
      <c r="G658" s="233">
        <v>0</v>
      </c>
      <c r="H658" s="234">
        <f t="shared" si="129"/>
        <v>0</v>
      </c>
      <c r="I658" s="239">
        <v>0</v>
      </c>
      <c r="J658" s="239"/>
      <c r="K658" s="239"/>
      <c r="L658" s="239"/>
      <c r="M658" s="239"/>
      <c r="N658" s="239"/>
      <c r="O658" s="210">
        <f t="shared" si="127"/>
        <v>0</v>
      </c>
      <c r="P658" s="210">
        <f t="shared" si="125"/>
        <v>0</v>
      </c>
    </row>
    <row r="659" spans="1:16" ht="15" customHeight="1">
      <c r="A659" s="228" t="s">
        <v>1187</v>
      </c>
      <c r="B659" s="229" t="s">
        <v>1188</v>
      </c>
      <c r="C659" s="230">
        <v>0</v>
      </c>
      <c r="D659" s="235">
        <v>0</v>
      </c>
      <c r="E659" s="231">
        <f t="shared" si="128"/>
      </c>
      <c r="F659" s="232"/>
      <c r="G659" s="233">
        <v>0</v>
      </c>
      <c r="H659" s="234">
        <f t="shared" si="129"/>
        <v>0</v>
      </c>
      <c r="I659" s="239">
        <v>0</v>
      </c>
      <c r="J659" s="239"/>
      <c r="K659" s="239"/>
      <c r="L659" s="239"/>
      <c r="M659" s="239"/>
      <c r="N659" s="239"/>
      <c r="O659" s="210">
        <f t="shared" si="127"/>
        <v>0</v>
      </c>
      <c r="P659" s="210">
        <f t="shared" si="125"/>
        <v>0</v>
      </c>
    </row>
    <row r="660" spans="1:16" ht="15" customHeight="1">
      <c r="A660" s="228" t="s">
        <v>1189</v>
      </c>
      <c r="B660" s="229" t="s">
        <v>1190</v>
      </c>
      <c r="C660" s="230">
        <v>360</v>
      </c>
      <c r="D660" s="235">
        <v>413</v>
      </c>
      <c r="E660" s="231">
        <f t="shared" si="128"/>
        <v>114.72222222222221</v>
      </c>
      <c r="F660" s="232"/>
      <c r="G660" s="233">
        <v>413</v>
      </c>
      <c r="H660" s="234">
        <f t="shared" si="129"/>
        <v>413</v>
      </c>
      <c r="I660" s="239">
        <v>413</v>
      </c>
      <c r="J660" s="239"/>
      <c r="K660" s="239"/>
      <c r="L660" s="239"/>
      <c r="M660" s="239"/>
      <c r="N660" s="239"/>
      <c r="O660" s="210">
        <f t="shared" si="127"/>
        <v>0.0413</v>
      </c>
      <c r="P660" s="210">
        <f t="shared" si="125"/>
        <v>0</v>
      </c>
    </row>
    <row r="661" spans="1:16" ht="15" customHeight="1">
      <c r="A661" s="228" t="s">
        <v>1191</v>
      </c>
      <c r="B661" s="229" t="s">
        <v>1192</v>
      </c>
      <c r="C661" s="230">
        <v>0</v>
      </c>
      <c r="D661" s="235">
        <v>0</v>
      </c>
      <c r="E661" s="231">
        <f t="shared" si="128"/>
      </c>
      <c r="F661" s="232"/>
      <c r="G661" s="233">
        <v>0</v>
      </c>
      <c r="H661" s="234">
        <f t="shared" si="129"/>
        <v>0</v>
      </c>
      <c r="I661" s="239">
        <v>0</v>
      </c>
      <c r="J661" s="239"/>
      <c r="K661" s="239"/>
      <c r="L661" s="239"/>
      <c r="M661" s="239"/>
      <c r="N661" s="239"/>
      <c r="O661" s="210">
        <f t="shared" si="127"/>
        <v>0</v>
      </c>
      <c r="P661" s="210">
        <f t="shared" si="125"/>
        <v>0</v>
      </c>
    </row>
    <row r="662" spans="1:16" ht="15" customHeight="1">
      <c r="A662" s="228" t="s">
        <v>1193</v>
      </c>
      <c r="B662" s="229" t="s">
        <v>1194</v>
      </c>
      <c r="C662" s="230">
        <v>266</v>
      </c>
      <c r="D662" s="235">
        <v>914</v>
      </c>
      <c r="E662" s="231">
        <f t="shared" si="128"/>
        <v>343.609022556391</v>
      </c>
      <c r="F662" s="232"/>
      <c r="G662" s="233">
        <v>684</v>
      </c>
      <c r="H662" s="234">
        <f t="shared" si="129"/>
        <v>914</v>
      </c>
      <c r="I662" s="239">
        <v>684</v>
      </c>
      <c r="J662" s="239"/>
      <c r="K662" s="239">
        <v>230</v>
      </c>
      <c r="L662" s="239"/>
      <c r="M662" s="239"/>
      <c r="N662" s="239"/>
      <c r="O662" s="210">
        <f t="shared" si="127"/>
        <v>0.0914</v>
      </c>
      <c r="P662" s="210">
        <f t="shared" si="125"/>
        <v>0</v>
      </c>
    </row>
    <row r="663" spans="1:16" ht="15" customHeight="1">
      <c r="A663" s="228" t="s">
        <v>1195</v>
      </c>
      <c r="B663" s="229" t="s">
        <v>1196</v>
      </c>
      <c r="C663" s="230">
        <v>254</v>
      </c>
      <c r="D663" s="235">
        <v>365</v>
      </c>
      <c r="E663" s="231">
        <f t="shared" si="128"/>
        <v>143.7007874015748</v>
      </c>
      <c r="F663" s="232"/>
      <c r="G663" s="233">
        <v>65</v>
      </c>
      <c r="H663" s="234">
        <f t="shared" si="129"/>
        <v>365</v>
      </c>
      <c r="I663" s="239">
        <v>65</v>
      </c>
      <c r="J663" s="239">
        <v>238</v>
      </c>
      <c r="K663" s="239">
        <v>62</v>
      </c>
      <c r="L663" s="239"/>
      <c r="M663" s="239"/>
      <c r="N663" s="239"/>
      <c r="O663" s="210">
        <f t="shared" si="127"/>
        <v>0.0365</v>
      </c>
      <c r="P663" s="210">
        <f aca="true" t="shared" si="132" ref="P663:P700">G663-I663</f>
        <v>0</v>
      </c>
    </row>
    <row r="664" spans="1:16" ht="15" customHeight="1">
      <c r="A664" s="228" t="s">
        <v>1197</v>
      </c>
      <c r="B664" s="229" t="s">
        <v>1198</v>
      </c>
      <c r="C664" s="230">
        <v>1391</v>
      </c>
      <c r="D664" s="235">
        <v>32</v>
      </c>
      <c r="E664" s="231">
        <f t="shared" si="128"/>
        <v>2.3005032350826746</v>
      </c>
      <c r="F664" s="232"/>
      <c r="G664" s="233">
        <v>0</v>
      </c>
      <c r="H664" s="234">
        <f t="shared" si="129"/>
        <v>32</v>
      </c>
      <c r="I664" s="239">
        <v>0</v>
      </c>
      <c r="J664" s="239"/>
      <c r="K664" s="239">
        <v>32</v>
      </c>
      <c r="L664" s="239"/>
      <c r="M664" s="239"/>
      <c r="N664" s="239"/>
      <c r="O664" s="210">
        <f t="shared" si="127"/>
        <v>0.0032</v>
      </c>
      <c r="P664" s="210">
        <f t="shared" si="132"/>
        <v>0</v>
      </c>
    </row>
    <row r="665" spans="1:16" ht="15" customHeight="1">
      <c r="A665" s="228" t="s">
        <v>1199</v>
      </c>
      <c r="B665" s="229" t="s">
        <v>1200</v>
      </c>
      <c r="C665" s="230">
        <v>102</v>
      </c>
      <c r="D665" s="235">
        <v>24</v>
      </c>
      <c r="E665" s="231">
        <f t="shared" si="128"/>
        <v>23.52941176470588</v>
      </c>
      <c r="F665" s="232"/>
      <c r="G665" s="233">
        <v>0</v>
      </c>
      <c r="H665" s="234">
        <f t="shared" si="129"/>
        <v>24</v>
      </c>
      <c r="I665" s="239">
        <v>0</v>
      </c>
      <c r="J665" s="239"/>
      <c r="K665" s="239">
        <v>24</v>
      </c>
      <c r="L665" s="239"/>
      <c r="M665" s="239"/>
      <c r="N665" s="239"/>
      <c r="O665" s="210">
        <f t="shared" si="127"/>
        <v>0.0024</v>
      </c>
      <c r="P665" s="210">
        <f t="shared" si="132"/>
        <v>0</v>
      </c>
    </row>
    <row r="666" spans="1:16" ht="15" customHeight="1">
      <c r="A666" s="228" t="s">
        <v>1201</v>
      </c>
      <c r="B666" s="229" t="s">
        <v>1202</v>
      </c>
      <c r="C666" s="230">
        <f>SUM(C667:C668)</f>
        <v>57</v>
      </c>
      <c r="D666" s="230">
        <f>SUM(D667:D668)</f>
        <v>47</v>
      </c>
      <c r="E666" s="231">
        <f t="shared" si="128"/>
        <v>82.45614035087719</v>
      </c>
      <c r="F666" s="232"/>
      <c r="G666" s="233">
        <v>0</v>
      </c>
      <c r="H666" s="234">
        <f t="shared" si="129"/>
        <v>47</v>
      </c>
      <c r="I666" s="239">
        <f aca="true" t="shared" si="133" ref="I666:N666">SUM(I667:I668)</f>
        <v>0</v>
      </c>
      <c r="J666" s="239">
        <f t="shared" si="133"/>
        <v>0</v>
      </c>
      <c r="K666" s="239">
        <f t="shared" si="133"/>
        <v>47</v>
      </c>
      <c r="L666" s="239">
        <f t="shared" si="133"/>
        <v>0</v>
      </c>
      <c r="M666" s="239">
        <f t="shared" si="133"/>
        <v>0</v>
      </c>
      <c r="N666" s="239">
        <f t="shared" si="133"/>
        <v>0</v>
      </c>
      <c r="O666" s="210">
        <f t="shared" si="127"/>
        <v>0.0047</v>
      </c>
      <c r="P666" s="210">
        <f t="shared" si="132"/>
        <v>0</v>
      </c>
    </row>
    <row r="667" spans="1:16" ht="15" customHeight="1">
      <c r="A667" s="228" t="s">
        <v>1203</v>
      </c>
      <c r="B667" s="229" t="s">
        <v>1204</v>
      </c>
      <c r="C667" s="230">
        <v>57</v>
      </c>
      <c r="D667" s="235">
        <v>47</v>
      </c>
      <c r="E667" s="231">
        <f t="shared" si="128"/>
        <v>82.45614035087719</v>
      </c>
      <c r="F667" s="232"/>
      <c r="G667" s="233">
        <v>0</v>
      </c>
      <c r="H667" s="234">
        <f t="shared" si="129"/>
        <v>47</v>
      </c>
      <c r="I667" s="239"/>
      <c r="J667" s="239"/>
      <c r="K667" s="239">
        <v>47</v>
      </c>
      <c r="L667" s="239"/>
      <c r="M667" s="239"/>
      <c r="N667" s="239"/>
      <c r="O667" s="210">
        <f t="shared" si="127"/>
        <v>0.0047</v>
      </c>
      <c r="P667" s="210">
        <f t="shared" si="132"/>
        <v>0</v>
      </c>
    </row>
    <row r="668" spans="1:16" ht="15" customHeight="1">
      <c r="A668" s="228" t="s">
        <v>1205</v>
      </c>
      <c r="B668" s="229" t="s">
        <v>1206</v>
      </c>
      <c r="C668" s="230">
        <v>0</v>
      </c>
      <c r="D668" s="235">
        <v>0</v>
      </c>
      <c r="E668" s="231">
        <f t="shared" si="128"/>
      </c>
      <c r="F668" s="232"/>
      <c r="G668" s="233">
        <v>0</v>
      </c>
      <c r="H668" s="234">
        <f t="shared" si="129"/>
        <v>0</v>
      </c>
      <c r="I668" s="239"/>
      <c r="J668" s="239"/>
      <c r="K668" s="239"/>
      <c r="L668" s="239"/>
      <c r="M668" s="239"/>
      <c r="N668" s="239"/>
      <c r="O668" s="210">
        <f t="shared" si="127"/>
        <v>0</v>
      </c>
      <c r="P668" s="210">
        <f t="shared" si="132"/>
        <v>0</v>
      </c>
    </row>
    <row r="669" spans="1:16" ht="15" customHeight="1">
      <c r="A669" s="228" t="s">
        <v>1207</v>
      </c>
      <c r="B669" s="229" t="s">
        <v>1208</v>
      </c>
      <c r="C669" s="230">
        <f>SUM(C670:C672)</f>
        <v>2302</v>
      </c>
      <c r="D669" s="230">
        <f>SUM(D670:D672)</f>
        <v>3796</v>
      </c>
      <c r="E669" s="231">
        <f t="shared" si="128"/>
        <v>164.90008688097305</v>
      </c>
      <c r="F669" s="232"/>
      <c r="G669" s="233">
        <v>3796</v>
      </c>
      <c r="H669" s="234">
        <f t="shared" si="129"/>
        <v>3796</v>
      </c>
      <c r="I669" s="239">
        <f>SUM(I670:I672)</f>
        <v>3796</v>
      </c>
      <c r="J669" s="239">
        <f>SUM(J670:J672)</f>
        <v>0</v>
      </c>
      <c r="K669" s="239">
        <f aca="true" t="shared" si="134" ref="I669:N669">SUM(K670:K672)</f>
        <v>0</v>
      </c>
      <c r="L669" s="239">
        <f t="shared" si="134"/>
        <v>0</v>
      </c>
      <c r="M669" s="239">
        <f t="shared" si="134"/>
        <v>0</v>
      </c>
      <c r="N669" s="239">
        <f t="shared" si="134"/>
        <v>0</v>
      </c>
      <c r="O669" s="210">
        <f t="shared" si="127"/>
        <v>0.3796</v>
      </c>
      <c r="P669" s="210">
        <f t="shared" si="132"/>
        <v>0</v>
      </c>
    </row>
    <row r="670" spans="1:16" ht="15" customHeight="1">
      <c r="A670" s="228" t="s">
        <v>1209</v>
      </c>
      <c r="B670" s="229" t="s">
        <v>1210</v>
      </c>
      <c r="C670" s="230">
        <v>0</v>
      </c>
      <c r="D670" s="235">
        <v>0</v>
      </c>
      <c r="E670" s="231">
        <f t="shared" si="128"/>
      </c>
      <c r="F670" s="232"/>
      <c r="G670" s="233">
        <v>0</v>
      </c>
      <c r="H670" s="234">
        <f t="shared" si="129"/>
        <v>0</v>
      </c>
      <c r="I670" s="239"/>
      <c r="J670" s="239"/>
      <c r="K670" s="239"/>
      <c r="L670" s="239"/>
      <c r="M670" s="239"/>
      <c r="N670" s="239"/>
      <c r="O670" s="210">
        <f t="shared" si="127"/>
        <v>0</v>
      </c>
      <c r="P670" s="210">
        <f t="shared" si="132"/>
        <v>0</v>
      </c>
    </row>
    <row r="671" spans="1:16" ht="15" customHeight="1">
      <c r="A671" s="228" t="s">
        <v>1211</v>
      </c>
      <c r="B671" s="229" t="s">
        <v>1212</v>
      </c>
      <c r="C671" s="230">
        <v>0</v>
      </c>
      <c r="D671" s="235">
        <v>0</v>
      </c>
      <c r="E671" s="231">
        <f t="shared" si="128"/>
      </c>
      <c r="F671" s="232"/>
      <c r="G671" s="233">
        <v>0</v>
      </c>
      <c r="H671" s="234">
        <f t="shared" si="129"/>
        <v>0</v>
      </c>
      <c r="I671" s="239"/>
      <c r="J671" s="239"/>
      <c r="K671" s="239"/>
      <c r="L671" s="239"/>
      <c r="M671" s="239"/>
      <c r="N671" s="239"/>
      <c r="O671" s="210">
        <f t="shared" si="127"/>
        <v>0</v>
      </c>
      <c r="P671" s="210">
        <f t="shared" si="132"/>
        <v>0</v>
      </c>
    </row>
    <row r="672" spans="1:16" ht="15" customHeight="1">
      <c r="A672" s="228" t="s">
        <v>1213</v>
      </c>
      <c r="B672" s="229" t="s">
        <v>1214</v>
      </c>
      <c r="C672" s="230">
        <v>2302</v>
      </c>
      <c r="D672" s="235">
        <v>3796</v>
      </c>
      <c r="E672" s="231">
        <f t="shared" si="128"/>
        <v>164.90008688097305</v>
      </c>
      <c r="F672" s="232"/>
      <c r="G672" s="233">
        <v>3796</v>
      </c>
      <c r="H672" s="234">
        <f t="shared" si="129"/>
        <v>3796</v>
      </c>
      <c r="I672" s="239">
        <v>3796</v>
      </c>
      <c r="J672" s="239"/>
      <c r="K672" s="239"/>
      <c r="L672" s="239"/>
      <c r="M672" s="239"/>
      <c r="N672" s="239"/>
      <c r="O672" s="210">
        <f t="shared" si="127"/>
        <v>0.3796</v>
      </c>
      <c r="P672" s="210">
        <f t="shared" si="132"/>
        <v>0</v>
      </c>
    </row>
    <row r="673" spans="1:16" ht="15" customHeight="1">
      <c r="A673" s="228" t="s">
        <v>1215</v>
      </c>
      <c r="B673" s="229" t="s">
        <v>1216</v>
      </c>
      <c r="C673" s="230">
        <f>SUM(C674:C677)</f>
        <v>4055</v>
      </c>
      <c r="D673" s="230">
        <f>SUM(D674:D677)</f>
        <v>4792</v>
      </c>
      <c r="E673" s="231">
        <f t="shared" si="128"/>
        <v>118.1750924784217</v>
      </c>
      <c r="F673" s="232"/>
      <c r="G673" s="233">
        <v>4792</v>
      </c>
      <c r="H673" s="234">
        <f t="shared" si="129"/>
        <v>4792</v>
      </c>
      <c r="I673" s="239">
        <f aca="true" t="shared" si="135" ref="I673:N673">SUM(I674:I677)</f>
        <v>4792</v>
      </c>
      <c r="J673" s="239">
        <f t="shared" si="135"/>
        <v>0</v>
      </c>
      <c r="K673" s="239">
        <f t="shared" si="135"/>
        <v>0</v>
      </c>
      <c r="L673" s="239">
        <f t="shared" si="135"/>
        <v>0</v>
      </c>
      <c r="M673" s="239">
        <f t="shared" si="135"/>
        <v>0</v>
      </c>
      <c r="N673" s="239">
        <f t="shared" si="135"/>
        <v>0</v>
      </c>
      <c r="O673" s="210">
        <f t="shared" si="127"/>
        <v>0.4792</v>
      </c>
      <c r="P673" s="210">
        <f t="shared" si="132"/>
        <v>0</v>
      </c>
    </row>
    <row r="674" spans="1:16" ht="15" customHeight="1">
      <c r="A674" s="228" t="s">
        <v>1217</v>
      </c>
      <c r="B674" s="229" t="s">
        <v>1218</v>
      </c>
      <c r="C674" s="230">
        <v>1617</v>
      </c>
      <c r="D674" s="235">
        <v>1658</v>
      </c>
      <c r="E674" s="231">
        <f t="shared" si="128"/>
        <v>102.53555967841683</v>
      </c>
      <c r="F674" s="232"/>
      <c r="G674" s="233">
        <v>1658</v>
      </c>
      <c r="H674" s="234">
        <f t="shared" si="129"/>
        <v>1658</v>
      </c>
      <c r="I674" s="239">
        <v>1658</v>
      </c>
      <c r="J674" s="239"/>
      <c r="K674" s="239"/>
      <c r="L674" s="239"/>
      <c r="M674" s="239"/>
      <c r="N674" s="239"/>
      <c r="O674" s="210">
        <f t="shared" si="127"/>
        <v>0.1658</v>
      </c>
      <c r="P674" s="210">
        <f t="shared" si="132"/>
        <v>0</v>
      </c>
    </row>
    <row r="675" spans="1:16" ht="15" customHeight="1">
      <c r="A675" s="228" t="s">
        <v>1219</v>
      </c>
      <c r="B675" s="229" t="s">
        <v>1220</v>
      </c>
      <c r="C675" s="230">
        <v>2438</v>
      </c>
      <c r="D675" s="235">
        <v>3134</v>
      </c>
      <c r="E675" s="231">
        <f t="shared" si="128"/>
        <v>128.54799015586548</v>
      </c>
      <c r="F675" s="232"/>
      <c r="G675" s="233">
        <v>3134</v>
      </c>
      <c r="H675" s="234">
        <f t="shared" si="129"/>
        <v>3134</v>
      </c>
      <c r="I675" s="239">
        <v>3134</v>
      </c>
      <c r="J675" s="239"/>
      <c r="K675" s="239"/>
      <c r="L675" s="239"/>
      <c r="M675" s="239"/>
      <c r="N675" s="239"/>
      <c r="O675" s="210">
        <f t="shared" si="127"/>
        <v>0.3134</v>
      </c>
      <c r="P675" s="210">
        <f t="shared" si="132"/>
        <v>0</v>
      </c>
    </row>
    <row r="676" spans="1:16" ht="15" customHeight="1">
      <c r="A676" s="228" t="s">
        <v>1221</v>
      </c>
      <c r="B676" s="229" t="s">
        <v>1222</v>
      </c>
      <c r="C676" s="230">
        <v>0</v>
      </c>
      <c r="D676" s="235">
        <v>0</v>
      </c>
      <c r="E676" s="231">
        <f t="shared" si="128"/>
      </c>
      <c r="F676" s="232"/>
      <c r="G676" s="233">
        <v>0</v>
      </c>
      <c r="H676" s="234">
        <f t="shared" si="129"/>
        <v>0</v>
      </c>
      <c r="I676" s="239"/>
      <c r="J676" s="239"/>
      <c r="K676" s="239"/>
      <c r="L676" s="239"/>
      <c r="M676" s="239"/>
      <c r="N676" s="239"/>
      <c r="O676" s="210">
        <f t="shared" si="127"/>
        <v>0</v>
      </c>
      <c r="P676" s="210">
        <f t="shared" si="132"/>
        <v>0</v>
      </c>
    </row>
    <row r="677" spans="1:16" ht="15" customHeight="1">
      <c r="A677" s="228" t="s">
        <v>1223</v>
      </c>
      <c r="B677" s="229" t="s">
        <v>1224</v>
      </c>
      <c r="C677" s="230">
        <v>0</v>
      </c>
      <c r="D677" s="235">
        <v>0</v>
      </c>
      <c r="E677" s="231">
        <f t="shared" si="128"/>
      </c>
      <c r="F677" s="232"/>
      <c r="G677" s="233">
        <v>0</v>
      </c>
      <c r="H677" s="234">
        <f t="shared" si="129"/>
        <v>0</v>
      </c>
      <c r="I677" s="239"/>
      <c r="J677" s="239"/>
      <c r="K677" s="239"/>
      <c r="L677" s="239"/>
      <c r="M677" s="239"/>
      <c r="N677" s="239"/>
      <c r="O677" s="210">
        <f t="shared" si="127"/>
        <v>0</v>
      </c>
      <c r="P677" s="210">
        <f t="shared" si="132"/>
        <v>0</v>
      </c>
    </row>
    <row r="678" spans="1:16" ht="15" customHeight="1">
      <c r="A678" s="228" t="s">
        <v>1225</v>
      </c>
      <c r="B678" s="229" t="s">
        <v>1226</v>
      </c>
      <c r="C678" s="230">
        <f>SUM(C679:C681)</f>
        <v>116763</v>
      </c>
      <c r="D678" s="230">
        <f>SUM(D679:D681)</f>
        <v>101393</v>
      </c>
      <c r="E678" s="231">
        <f t="shared" si="128"/>
        <v>86.83658350676156</v>
      </c>
      <c r="F678" s="232"/>
      <c r="G678" s="233">
        <v>101393</v>
      </c>
      <c r="H678" s="234">
        <f t="shared" si="129"/>
        <v>101393</v>
      </c>
      <c r="I678" s="239">
        <f aca="true" t="shared" si="136" ref="I678:N678">SUM(I679:I681)</f>
        <v>101393</v>
      </c>
      <c r="J678" s="239">
        <f t="shared" si="136"/>
        <v>0</v>
      </c>
      <c r="K678" s="239">
        <f t="shared" si="136"/>
        <v>0</v>
      </c>
      <c r="L678" s="239">
        <f t="shared" si="136"/>
        <v>0</v>
      </c>
      <c r="M678" s="239">
        <f t="shared" si="136"/>
        <v>0</v>
      </c>
      <c r="N678" s="239">
        <f t="shared" si="136"/>
        <v>0</v>
      </c>
      <c r="O678" s="210">
        <f t="shared" si="127"/>
        <v>10.1393</v>
      </c>
      <c r="P678" s="210">
        <f t="shared" si="132"/>
        <v>0</v>
      </c>
    </row>
    <row r="679" spans="1:16" ht="15" customHeight="1">
      <c r="A679" s="228" t="s">
        <v>1227</v>
      </c>
      <c r="B679" s="229" t="s">
        <v>1228</v>
      </c>
      <c r="C679" s="230">
        <v>0</v>
      </c>
      <c r="D679" s="235">
        <v>0</v>
      </c>
      <c r="E679" s="231">
        <f t="shared" si="128"/>
      </c>
      <c r="F679" s="232"/>
      <c r="G679" s="233">
        <v>0</v>
      </c>
      <c r="H679" s="234">
        <f t="shared" si="129"/>
        <v>0</v>
      </c>
      <c r="I679" s="239"/>
      <c r="J679" s="239"/>
      <c r="K679" s="239"/>
      <c r="L679" s="239"/>
      <c r="M679" s="239"/>
      <c r="N679" s="239"/>
      <c r="O679" s="210">
        <f t="shared" si="127"/>
        <v>0</v>
      </c>
      <c r="P679" s="210">
        <f t="shared" si="132"/>
        <v>0</v>
      </c>
    </row>
    <row r="680" spans="1:16" ht="15" customHeight="1">
      <c r="A680" s="228" t="s">
        <v>1229</v>
      </c>
      <c r="B680" s="229" t="s">
        <v>1230</v>
      </c>
      <c r="C680" s="230">
        <v>116763</v>
      </c>
      <c r="D680" s="235">
        <v>101393</v>
      </c>
      <c r="E680" s="231">
        <f t="shared" si="128"/>
        <v>86.83658350676156</v>
      </c>
      <c r="F680" s="232"/>
      <c r="G680" s="233">
        <v>101393</v>
      </c>
      <c r="H680" s="234">
        <f t="shared" si="129"/>
        <v>101393</v>
      </c>
      <c r="I680" s="239">
        <v>101393</v>
      </c>
      <c r="J680" s="239"/>
      <c r="K680" s="239"/>
      <c r="L680" s="239"/>
      <c r="M680" s="239"/>
      <c r="N680" s="239"/>
      <c r="O680" s="210">
        <f t="shared" si="127"/>
        <v>10.1393</v>
      </c>
      <c r="P680" s="210">
        <f t="shared" si="132"/>
        <v>0</v>
      </c>
    </row>
    <row r="681" spans="1:16" ht="15" customHeight="1">
      <c r="A681" s="228" t="s">
        <v>1231</v>
      </c>
      <c r="B681" s="229" t="s">
        <v>1232</v>
      </c>
      <c r="C681" s="230">
        <v>0</v>
      </c>
      <c r="D681" s="235">
        <v>0</v>
      </c>
      <c r="E681" s="231">
        <f t="shared" si="128"/>
      </c>
      <c r="F681" s="232"/>
      <c r="G681" s="233">
        <v>0</v>
      </c>
      <c r="H681" s="234">
        <f t="shared" si="129"/>
        <v>0</v>
      </c>
      <c r="I681" s="239"/>
      <c r="J681" s="239"/>
      <c r="K681" s="239"/>
      <c r="L681" s="239"/>
      <c r="M681" s="239"/>
      <c r="N681" s="239"/>
      <c r="O681" s="210">
        <f t="shared" si="127"/>
        <v>0</v>
      </c>
      <c r="P681" s="210">
        <f t="shared" si="132"/>
        <v>0</v>
      </c>
    </row>
    <row r="682" spans="1:16" ht="15" customHeight="1">
      <c r="A682" s="228" t="s">
        <v>1233</v>
      </c>
      <c r="B682" s="229" t="s">
        <v>1234</v>
      </c>
      <c r="C682" s="230">
        <f>SUM(C683:C685)</f>
        <v>131</v>
      </c>
      <c r="D682" s="230">
        <f>SUM(D683:D685)</f>
        <v>0</v>
      </c>
      <c r="E682" s="231">
        <f t="shared" si="128"/>
        <v>0</v>
      </c>
      <c r="F682" s="232"/>
      <c r="G682" s="233">
        <v>0</v>
      </c>
      <c r="H682" s="234">
        <f t="shared" si="129"/>
        <v>0</v>
      </c>
      <c r="I682" s="239">
        <f aca="true" t="shared" si="137" ref="I682:N682">SUM(I683:I685)</f>
        <v>0</v>
      </c>
      <c r="J682" s="239">
        <f t="shared" si="137"/>
        <v>0</v>
      </c>
      <c r="K682" s="239">
        <f t="shared" si="137"/>
        <v>0</v>
      </c>
      <c r="L682" s="239">
        <f t="shared" si="137"/>
        <v>0</v>
      </c>
      <c r="M682" s="239">
        <f t="shared" si="137"/>
        <v>0</v>
      </c>
      <c r="N682" s="239">
        <f t="shared" si="137"/>
        <v>0</v>
      </c>
      <c r="O682" s="210">
        <f t="shared" si="127"/>
        <v>0</v>
      </c>
      <c r="P682" s="210">
        <f t="shared" si="132"/>
        <v>0</v>
      </c>
    </row>
    <row r="683" spans="1:16" ht="15" customHeight="1">
      <c r="A683" s="228" t="s">
        <v>1235</v>
      </c>
      <c r="B683" s="229" t="s">
        <v>1236</v>
      </c>
      <c r="C683" s="230">
        <v>0</v>
      </c>
      <c r="D683" s="235">
        <v>0</v>
      </c>
      <c r="E683" s="231">
        <f t="shared" si="128"/>
      </c>
      <c r="F683" s="232"/>
      <c r="G683" s="233">
        <v>0</v>
      </c>
      <c r="H683" s="234">
        <f t="shared" si="129"/>
        <v>0</v>
      </c>
      <c r="I683" s="239"/>
      <c r="J683" s="239"/>
      <c r="K683" s="239"/>
      <c r="L683" s="239"/>
      <c r="M683" s="239"/>
      <c r="N683" s="239"/>
      <c r="O683" s="210">
        <f t="shared" si="127"/>
        <v>0</v>
      </c>
      <c r="P683" s="210">
        <f t="shared" si="132"/>
        <v>0</v>
      </c>
    </row>
    <row r="684" spans="1:16" ht="15" customHeight="1">
      <c r="A684" s="228" t="s">
        <v>1237</v>
      </c>
      <c r="B684" s="229" t="s">
        <v>1238</v>
      </c>
      <c r="C684" s="230">
        <v>131</v>
      </c>
      <c r="D684" s="235">
        <v>0</v>
      </c>
      <c r="E684" s="231">
        <f t="shared" si="128"/>
        <v>0</v>
      </c>
      <c r="F684" s="232"/>
      <c r="G684" s="233">
        <v>0</v>
      </c>
      <c r="H684" s="234">
        <f t="shared" si="129"/>
        <v>0</v>
      </c>
      <c r="I684" s="239"/>
      <c r="J684" s="239"/>
      <c r="K684" s="239"/>
      <c r="L684" s="239"/>
      <c r="M684" s="239"/>
      <c r="N684" s="239"/>
      <c r="O684" s="210">
        <f t="shared" si="127"/>
        <v>0</v>
      </c>
      <c r="P684" s="210">
        <f t="shared" si="132"/>
        <v>0</v>
      </c>
    </row>
    <row r="685" spans="1:250" s="208" customFormat="1" ht="15" customHeight="1">
      <c r="A685" s="228" t="s">
        <v>1239</v>
      </c>
      <c r="B685" s="229" t="s">
        <v>1240</v>
      </c>
      <c r="C685" s="230">
        <v>0</v>
      </c>
      <c r="D685" s="235">
        <v>0</v>
      </c>
      <c r="E685" s="231">
        <f t="shared" si="128"/>
      </c>
      <c r="F685" s="247"/>
      <c r="G685" s="233">
        <v>0</v>
      </c>
      <c r="H685" s="234">
        <f t="shared" si="129"/>
        <v>0</v>
      </c>
      <c r="I685" s="242"/>
      <c r="J685" s="242"/>
      <c r="K685" s="242"/>
      <c r="L685" s="242"/>
      <c r="M685" s="242"/>
      <c r="N685" s="242"/>
      <c r="O685" s="210">
        <f t="shared" si="127"/>
        <v>0</v>
      </c>
      <c r="P685" s="210">
        <f t="shared" si="132"/>
        <v>0</v>
      </c>
      <c r="Q685" s="248"/>
      <c r="R685" s="248"/>
      <c r="S685" s="248"/>
      <c r="T685" s="248"/>
      <c r="U685" s="248"/>
      <c r="V685" s="248"/>
      <c r="W685" s="248"/>
      <c r="X685" s="248"/>
      <c r="Y685" s="248"/>
      <c r="Z685" s="248"/>
      <c r="AA685" s="248"/>
      <c r="AB685" s="248"/>
      <c r="AC685" s="248"/>
      <c r="AD685" s="248"/>
      <c r="AE685" s="248"/>
      <c r="AF685" s="248"/>
      <c r="AG685" s="248"/>
      <c r="AH685" s="248"/>
      <c r="AI685" s="248"/>
      <c r="AJ685" s="248"/>
      <c r="AK685" s="248"/>
      <c r="AL685" s="248"/>
      <c r="AM685" s="248"/>
      <c r="AN685" s="248"/>
      <c r="AO685" s="248"/>
      <c r="AP685" s="248"/>
      <c r="AQ685" s="248"/>
      <c r="AR685" s="248"/>
      <c r="AS685" s="248"/>
      <c r="AT685" s="248"/>
      <c r="AU685" s="248"/>
      <c r="AV685" s="248"/>
      <c r="AW685" s="248"/>
      <c r="AX685" s="248"/>
      <c r="AY685" s="248"/>
      <c r="AZ685" s="248"/>
      <c r="BA685" s="248"/>
      <c r="BB685" s="248"/>
      <c r="BC685" s="248"/>
      <c r="BD685" s="248"/>
      <c r="BE685" s="248"/>
      <c r="BF685" s="248"/>
      <c r="BG685" s="248"/>
      <c r="BH685" s="248"/>
      <c r="BI685" s="248"/>
      <c r="BJ685" s="248"/>
      <c r="BK685" s="248"/>
      <c r="BL685" s="248"/>
      <c r="BM685" s="248"/>
      <c r="BN685" s="248"/>
      <c r="BO685" s="248"/>
      <c r="BP685" s="248"/>
      <c r="BQ685" s="248"/>
      <c r="BR685" s="248"/>
      <c r="BS685" s="248"/>
      <c r="BT685" s="248"/>
      <c r="BU685" s="248"/>
      <c r="BV685" s="248"/>
      <c r="BW685" s="248"/>
      <c r="BX685" s="248"/>
      <c r="BY685" s="248"/>
      <c r="BZ685" s="248"/>
      <c r="CA685" s="248"/>
      <c r="CB685" s="248"/>
      <c r="CC685" s="248"/>
      <c r="CD685" s="248"/>
      <c r="CE685" s="248"/>
      <c r="CF685" s="248"/>
      <c r="CG685" s="248"/>
      <c r="CH685" s="248"/>
      <c r="CI685" s="248"/>
      <c r="CJ685" s="248"/>
      <c r="CK685" s="248"/>
      <c r="CL685" s="248"/>
      <c r="CM685" s="248"/>
      <c r="CN685" s="248"/>
      <c r="CO685" s="248"/>
      <c r="CP685" s="248"/>
      <c r="CQ685" s="248"/>
      <c r="CR685" s="248"/>
      <c r="CS685" s="248"/>
      <c r="CT685" s="248"/>
      <c r="CU685" s="248"/>
      <c r="CV685" s="248"/>
      <c r="CW685" s="248"/>
      <c r="CX685" s="248"/>
      <c r="CY685" s="248"/>
      <c r="CZ685" s="248"/>
      <c r="DA685" s="248"/>
      <c r="DB685" s="248"/>
      <c r="DC685" s="248"/>
      <c r="DD685" s="248"/>
      <c r="DE685" s="248"/>
      <c r="DF685" s="248"/>
      <c r="DG685" s="248"/>
      <c r="DH685" s="248"/>
      <c r="DI685" s="248"/>
      <c r="DJ685" s="248"/>
      <c r="DK685" s="248"/>
      <c r="DL685" s="248"/>
      <c r="DM685" s="248"/>
      <c r="DN685" s="248"/>
      <c r="DO685" s="248"/>
      <c r="DP685" s="248"/>
      <c r="DQ685" s="248"/>
      <c r="DR685" s="248"/>
      <c r="DS685" s="248"/>
      <c r="DT685" s="248"/>
      <c r="DU685" s="248"/>
      <c r="DV685" s="248"/>
      <c r="DW685" s="248"/>
      <c r="DX685" s="248"/>
      <c r="DY685" s="248"/>
      <c r="DZ685" s="248"/>
      <c r="EA685" s="248"/>
      <c r="EB685" s="248"/>
      <c r="EC685" s="248"/>
      <c r="ED685" s="248"/>
      <c r="EE685" s="248"/>
      <c r="EF685" s="248"/>
      <c r="EG685" s="248"/>
      <c r="EH685" s="248"/>
      <c r="EI685" s="248"/>
      <c r="EJ685" s="248"/>
      <c r="EK685" s="248"/>
      <c r="EL685" s="248"/>
      <c r="EM685" s="248"/>
      <c r="EN685" s="248"/>
      <c r="EO685" s="248"/>
      <c r="EP685" s="248"/>
      <c r="EQ685" s="248"/>
      <c r="ER685" s="248"/>
      <c r="ES685" s="248"/>
      <c r="ET685" s="248"/>
      <c r="EU685" s="248"/>
      <c r="EV685" s="248"/>
      <c r="EW685" s="248"/>
      <c r="EX685" s="248"/>
      <c r="EY685" s="248"/>
      <c r="EZ685" s="248"/>
      <c r="FA685" s="248"/>
      <c r="FB685" s="248"/>
      <c r="FC685" s="248"/>
      <c r="FD685" s="248"/>
      <c r="FE685" s="248"/>
      <c r="FF685" s="248"/>
      <c r="FG685" s="248"/>
      <c r="FH685" s="248"/>
      <c r="FI685" s="248"/>
      <c r="FJ685" s="248"/>
      <c r="FK685" s="248"/>
      <c r="FL685" s="248"/>
      <c r="FM685" s="248"/>
      <c r="FN685" s="248"/>
      <c r="FO685" s="248"/>
      <c r="FP685" s="248"/>
      <c r="FQ685" s="248"/>
      <c r="FR685" s="248"/>
      <c r="FS685" s="248"/>
      <c r="FT685" s="248"/>
      <c r="FU685" s="248"/>
      <c r="FV685" s="248"/>
      <c r="FW685" s="248"/>
      <c r="FX685" s="248"/>
      <c r="FY685" s="248"/>
      <c r="FZ685" s="248"/>
      <c r="GA685" s="248"/>
      <c r="GB685" s="248"/>
      <c r="GC685" s="248"/>
      <c r="GD685" s="248"/>
      <c r="GE685" s="248"/>
      <c r="GF685" s="248"/>
      <c r="GG685" s="248"/>
      <c r="GH685" s="248"/>
      <c r="GI685" s="248"/>
      <c r="GJ685" s="248"/>
      <c r="GK685" s="248"/>
      <c r="GL685" s="248"/>
      <c r="GM685" s="248"/>
      <c r="GN685" s="248"/>
      <c r="GO685" s="248"/>
      <c r="GP685" s="248"/>
      <c r="GQ685" s="248"/>
      <c r="GR685" s="248"/>
      <c r="GS685" s="248"/>
      <c r="GT685" s="248"/>
      <c r="GU685" s="248"/>
      <c r="GV685" s="248"/>
      <c r="GW685" s="248"/>
      <c r="GX685" s="248"/>
      <c r="GY685" s="248"/>
      <c r="GZ685" s="248"/>
      <c r="HA685" s="248"/>
      <c r="HB685" s="248"/>
      <c r="HC685" s="248"/>
      <c r="HD685" s="248"/>
      <c r="HE685" s="248"/>
      <c r="HF685" s="248"/>
      <c r="HG685" s="248"/>
      <c r="HH685" s="248"/>
      <c r="HI685" s="248"/>
      <c r="HJ685" s="248"/>
      <c r="HK685" s="248"/>
      <c r="HL685" s="248"/>
      <c r="HM685" s="248"/>
      <c r="HN685" s="248"/>
      <c r="HO685" s="248"/>
      <c r="HP685" s="248"/>
      <c r="HQ685" s="248"/>
      <c r="HR685" s="248"/>
      <c r="HS685" s="248"/>
      <c r="HT685" s="248"/>
      <c r="HU685" s="248"/>
      <c r="HV685" s="248"/>
      <c r="HW685" s="248"/>
      <c r="HX685" s="248"/>
      <c r="HY685" s="248"/>
      <c r="HZ685" s="248"/>
      <c r="IA685" s="248"/>
      <c r="IB685" s="248"/>
      <c r="IC685" s="248"/>
      <c r="ID685" s="248"/>
      <c r="IE685" s="248"/>
      <c r="IF685" s="248"/>
      <c r="IG685" s="248"/>
      <c r="IH685" s="248"/>
      <c r="II685" s="248"/>
      <c r="IJ685" s="248"/>
      <c r="IK685" s="248"/>
      <c r="IL685" s="248"/>
      <c r="IM685" s="248"/>
      <c r="IN685" s="248"/>
      <c r="IO685" s="249"/>
      <c r="IP685" s="249"/>
    </row>
    <row r="686" spans="1:16" ht="15" customHeight="1">
      <c r="A686" s="228" t="s">
        <v>1241</v>
      </c>
      <c r="B686" s="229" t="s">
        <v>1242</v>
      </c>
      <c r="C686" s="230">
        <f>SUM(C687:C688)</f>
        <v>0</v>
      </c>
      <c r="D686" s="230">
        <f>SUM(D687:D688)</f>
        <v>21</v>
      </c>
      <c r="E686" s="231">
        <f t="shared" si="128"/>
      </c>
      <c r="F686" s="247"/>
      <c r="G686" s="233">
        <v>0</v>
      </c>
      <c r="H686" s="234">
        <f t="shared" si="129"/>
        <v>21</v>
      </c>
      <c r="I686" s="239">
        <f aca="true" t="shared" si="138" ref="I686:N686">SUM(I687:I688)</f>
        <v>0</v>
      </c>
      <c r="J686" s="239">
        <f t="shared" si="138"/>
        <v>0</v>
      </c>
      <c r="K686" s="239">
        <f t="shared" si="138"/>
        <v>21</v>
      </c>
      <c r="L686" s="239">
        <f t="shared" si="138"/>
        <v>0</v>
      </c>
      <c r="M686" s="239">
        <f t="shared" si="138"/>
        <v>0</v>
      </c>
      <c r="N686" s="239">
        <f t="shared" si="138"/>
        <v>0</v>
      </c>
      <c r="O686" s="210">
        <f t="shared" si="127"/>
        <v>0.0021</v>
      </c>
      <c r="P686" s="210">
        <f t="shared" si="132"/>
        <v>0</v>
      </c>
    </row>
    <row r="687" spans="1:16" ht="15" customHeight="1">
      <c r="A687" s="228" t="s">
        <v>1243</v>
      </c>
      <c r="B687" s="229" t="s">
        <v>1244</v>
      </c>
      <c r="C687" s="230">
        <v>0</v>
      </c>
      <c r="D687" s="235">
        <v>21</v>
      </c>
      <c r="E687" s="231">
        <f t="shared" si="128"/>
      </c>
      <c r="F687" s="232"/>
      <c r="G687" s="233">
        <v>0</v>
      </c>
      <c r="H687" s="234">
        <f t="shared" si="129"/>
        <v>21</v>
      </c>
      <c r="I687" s="239"/>
      <c r="J687" s="239"/>
      <c r="K687" s="239">
        <v>21</v>
      </c>
      <c r="L687" s="239"/>
      <c r="M687" s="239"/>
      <c r="N687" s="239"/>
      <c r="O687" s="210">
        <f t="shared" si="127"/>
        <v>0.0021</v>
      </c>
      <c r="P687" s="210">
        <f t="shared" si="132"/>
        <v>0</v>
      </c>
    </row>
    <row r="688" spans="1:16" ht="15" customHeight="1">
      <c r="A688" s="228" t="s">
        <v>1245</v>
      </c>
      <c r="B688" s="229" t="s">
        <v>1246</v>
      </c>
      <c r="C688" s="230">
        <v>0</v>
      </c>
      <c r="D688" s="235">
        <v>0</v>
      </c>
      <c r="E688" s="231">
        <f t="shared" si="128"/>
      </c>
      <c r="F688" s="232"/>
      <c r="G688" s="233">
        <v>0</v>
      </c>
      <c r="H688" s="234">
        <f t="shared" si="129"/>
        <v>0</v>
      </c>
      <c r="I688" s="239"/>
      <c r="J688" s="239"/>
      <c r="K688" s="239"/>
      <c r="L688" s="239"/>
      <c r="M688" s="239"/>
      <c r="N688" s="239"/>
      <c r="O688" s="210">
        <f t="shared" si="127"/>
        <v>0</v>
      </c>
      <c r="P688" s="210">
        <f t="shared" si="132"/>
        <v>0</v>
      </c>
    </row>
    <row r="689" spans="1:16" ht="15" customHeight="1">
      <c r="A689" s="228" t="s">
        <v>1247</v>
      </c>
      <c r="B689" s="229" t="s">
        <v>1248</v>
      </c>
      <c r="C689" s="230">
        <f>SUM(C690:C697)</f>
        <v>1413</v>
      </c>
      <c r="D689" s="230">
        <f>SUM(D690:D697)</f>
        <v>5257</v>
      </c>
      <c r="E689" s="231">
        <f t="shared" si="128"/>
        <v>372.0452937013447</v>
      </c>
      <c r="F689" s="232"/>
      <c r="G689" s="233">
        <v>4734</v>
      </c>
      <c r="H689" s="234">
        <f t="shared" si="129"/>
        <v>5257</v>
      </c>
      <c r="I689" s="239">
        <f aca="true" t="shared" si="139" ref="I689:N689">SUM(I690:I697)</f>
        <v>4734</v>
      </c>
      <c r="J689" s="239">
        <f t="shared" si="139"/>
        <v>0</v>
      </c>
      <c r="K689" s="239">
        <f t="shared" si="139"/>
        <v>523</v>
      </c>
      <c r="L689" s="239">
        <f t="shared" si="139"/>
        <v>0</v>
      </c>
      <c r="M689" s="239">
        <f t="shared" si="139"/>
        <v>0</v>
      </c>
      <c r="N689" s="239">
        <f t="shared" si="139"/>
        <v>0</v>
      </c>
      <c r="O689" s="210">
        <f t="shared" si="127"/>
        <v>0.5257</v>
      </c>
      <c r="P689" s="210">
        <f t="shared" si="132"/>
        <v>0</v>
      </c>
    </row>
    <row r="690" spans="1:16" ht="15" customHeight="1">
      <c r="A690" s="228" t="s">
        <v>1249</v>
      </c>
      <c r="B690" s="229" t="s">
        <v>71</v>
      </c>
      <c r="C690" s="230">
        <v>310</v>
      </c>
      <c r="D690" s="235">
        <v>352</v>
      </c>
      <c r="E690" s="231">
        <f t="shared" si="128"/>
        <v>113.54838709677419</v>
      </c>
      <c r="F690" s="232"/>
      <c r="G690" s="233">
        <v>352</v>
      </c>
      <c r="H690" s="234">
        <f t="shared" si="129"/>
        <v>352</v>
      </c>
      <c r="I690" s="239">
        <v>352</v>
      </c>
      <c r="J690" s="239"/>
      <c r="K690" s="239"/>
      <c r="L690" s="239"/>
      <c r="M690" s="239"/>
      <c r="N690" s="239"/>
      <c r="O690" s="210">
        <f t="shared" si="127"/>
        <v>0.0352</v>
      </c>
      <c r="P690" s="210">
        <f t="shared" si="132"/>
        <v>0</v>
      </c>
    </row>
    <row r="691" spans="1:16" ht="15" customHeight="1">
      <c r="A691" s="228" t="s">
        <v>1250</v>
      </c>
      <c r="B691" s="229" t="s">
        <v>73</v>
      </c>
      <c r="C691" s="230">
        <v>27</v>
      </c>
      <c r="D691" s="235">
        <v>0</v>
      </c>
      <c r="E691" s="231">
        <f t="shared" si="128"/>
        <v>0</v>
      </c>
      <c r="F691" s="232"/>
      <c r="G691" s="233">
        <v>0</v>
      </c>
      <c r="H691" s="234">
        <f t="shared" si="129"/>
        <v>0</v>
      </c>
      <c r="I691" s="239">
        <v>0</v>
      </c>
      <c r="J691" s="239"/>
      <c r="K691" s="239"/>
      <c r="L691" s="239"/>
      <c r="M691" s="239"/>
      <c r="N691" s="239"/>
      <c r="O691" s="210">
        <f t="shared" si="127"/>
        <v>0</v>
      </c>
      <c r="P691" s="210">
        <f t="shared" si="132"/>
        <v>0</v>
      </c>
    </row>
    <row r="692" spans="1:16" ht="15" customHeight="1">
      <c r="A692" s="228" t="s">
        <v>1251</v>
      </c>
      <c r="B692" s="229" t="s">
        <v>75</v>
      </c>
      <c r="C692" s="230">
        <v>0</v>
      </c>
      <c r="D692" s="235">
        <v>0</v>
      </c>
      <c r="E692" s="231">
        <f t="shared" si="128"/>
      </c>
      <c r="F692" s="232"/>
      <c r="G692" s="233">
        <v>0</v>
      </c>
      <c r="H692" s="234">
        <f t="shared" si="129"/>
        <v>0</v>
      </c>
      <c r="I692" s="239">
        <v>0</v>
      </c>
      <c r="J692" s="239"/>
      <c r="K692" s="239"/>
      <c r="L692" s="239"/>
      <c r="M692" s="239"/>
      <c r="N692" s="239"/>
      <c r="O692" s="210">
        <f t="shared" si="127"/>
        <v>0</v>
      </c>
      <c r="P692" s="210">
        <f t="shared" si="132"/>
        <v>0</v>
      </c>
    </row>
    <row r="693" spans="1:16" ht="15" customHeight="1">
      <c r="A693" s="228" t="s">
        <v>1252</v>
      </c>
      <c r="B693" s="229" t="s">
        <v>172</v>
      </c>
      <c r="C693" s="230">
        <v>0</v>
      </c>
      <c r="D693" s="235">
        <v>0</v>
      </c>
      <c r="E693" s="231">
        <f t="shared" si="128"/>
      </c>
      <c r="F693" s="232"/>
      <c r="G693" s="233">
        <v>0</v>
      </c>
      <c r="H693" s="234">
        <f t="shared" si="129"/>
        <v>0</v>
      </c>
      <c r="I693" s="239">
        <v>0</v>
      </c>
      <c r="J693" s="239"/>
      <c r="K693" s="239"/>
      <c r="L693" s="239"/>
      <c r="M693" s="239"/>
      <c r="N693" s="239"/>
      <c r="O693" s="210">
        <f t="shared" si="127"/>
        <v>0</v>
      </c>
      <c r="P693" s="210">
        <f t="shared" si="132"/>
        <v>0</v>
      </c>
    </row>
    <row r="694" spans="1:16" ht="15" customHeight="1">
      <c r="A694" s="228" t="s">
        <v>1253</v>
      </c>
      <c r="B694" s="229" t="s">
        <v>1254</v>
      </c>
      <c r="C694" s="230">
        <v>15</v>
      </c>
      <c r="D694" s="235">
        <v>120</v>
      </c>
      <c r="E694" s="231">
        <f t="shared" si="128"/>
        <v>800</v>
      </c>
      <c r="F694" s="232"/>
      <c r="G694" s="233">
        <v>120</v>
      </c>
      <c r="H694" s="234">
        <f t="shared" si="129"/>
        <v>120</v>
      </c>
      <c r="I694" s="239">
        <v>120</v>
      </c>
      <c r="J694" s="239"/>
      <c r="K694" s="239"/>
      <c r="L694" s="239"/>
      <c r="M694" s="239"/>
      <c r="N694" s="239"/>
      <c r="O694" s="210">
        <f t="shared" si="127"/>
        <v>0.012</v>
      </c>
      <c r="P694" s="210">
        <f t="shared" si="132"/>
        <v>0</v>
      </c>
    </row>
    <row r="695" spans="1:16" ht="15" customHeight="1">
      <c r="A695" s="228" t="s">
        <v>1255</v>
      </c>
      <c r="B695" s="229" t="s">
        <v>1256</v>
      </c>
      <c r="C695" s="230">
        <v>1059</v>
      </c>
      <c r="D695" s="235">
        <v>4262</v>
      </c>
      <c r="E695" s="231">
        <f t="shared" si="128"/>
        <v>402.4551463644948</v>
      </c>
      <c r="F695" s="232"/>
      <c r="G695" s="233">
        <v>4262</v>
      </c>
      <c r="H695" s="234">
        <f t="shared" si="129"/>
        <v>4262</v>
      </c>
      <c r="I695" s="239">
        <v>4262</v>
      </c>
      <c r="J695" s="239"/>
      <c r="K695" s="239"/>
      <c r="L695" s="239"/>
      <c r="M695" s="239"/>
      <c r="N695" s="239"/>
      <c r="O695" s="210">
        <f t="shared" si="127"/>
        <v>0.4262</v>
      </c>
      <c r="P695" s="210">
        <f t="shared" si="132"/>
        <v>0</v>
      </c>
    </row>
    <row r="696" spans="1:16" ht="15" customHeight="1">
      <c r="A696" s="228" t="s">
        <v>1257</v>
      </c>
      <c r="B696" s="229" t="s">
        <v>89</v>
      </c>
      <c r="C696" s="230">
        <v>0</v>
      </c>
      <c r="D696" s="235">
        <v>0</v>
      </c>
      <c r="E696" s="231">
        <f t="shared" si="128"/>
      </c>
      <c r="F696" s="232"/>
      <c r="G696" s="233">
        <v>0</v>
      </c>
      <c r="H696" s="234">
        <f t="shared" si="129"/>
        <v>0</v>
      </c>
      <c r="I696" s="239"/>
      <c r="J696" s="239"/>
      <c r="K696" s="239"/>
      <c r="L696" s="239"/>
      <c r="M696" s="239"/>
      <c r="N696" s="239"/>
      <c r="O696" s="210">
        <f t="shared" si="127"/>
        <v>0</v>
      </c>
      <c r="P696" s="210">
        <f t="shared" si="132"/>
        <v>0</v>
      </c>
    </row>
    <row r="697" spans="1:16" ht="15" customHeight="1">
      <c r="A697" s="228" t="s">
        <v>1258</v>
      </c>
      <c r="B697" s="229" t="s">
        <v>1259</v>
      </c>
      <c r="C697" s="230">
        <v>2</v>
      </c>
      <c r="D697" s="235">
        <v>523</v>
      </c>
      <c r="E697" s="231">
        <f t="shared" si="128"/>
        <v>26150</v>
      </c>
      <c r="F697" s="232"/>
      <c r="G697" s="233">
        <v>0</v>
      </c>
      <c r="H697" s="234">
        <f t="shared" si="129"/>
        <v>523</v>
      </c>
      <c r="I697" s="239"/>
      <c r="J697" s="239"/>
      <c r="K697" s="239">
        <v>523</v>
      </c>
      <c r="L697" s="239"/>
      <c r="M697" s="239"/>
      <c r="N697" s="239"/>
      <c r="O697" s="210">
        <f t="shared" si="127"/>
        <v>0.0523</v>
      </c>
      <c r="P697" s="210">
        <f t="shared" si="132"/>
        <v>0</v>
      </c>
    </row>
    <row r="698" spans="1:16" ht="15" customHeight="1">
      <c r="A698" s="228" t="s">
        <v>1260</v>
      </c>
      <c r="B698" s="229" t="s">
        <v>1261</v>
      </c>
      <c r="C698" s="230">
        <v>34</v>
      </c>
      <c r="D698" s="235">
        <v>0</v>
      </c>
      <c r="E698" s="231">
        <f t="shared" si="128"/>
        <v>0</v>
      </c>
      <c r="F698" s="232"/>
      <c r="G698" s="233">
        <v>0</v>
      </c>
      <c r="H698" s="234">
        <f t="shared" si="129"/>
        <v>0</v>
      </c>
      <c r="I698" s="239"/>
      <c r="J698" s="239"/>
      <c r="K698" s="239"/>
      <c r="L698" s="239"/>
      <c r="M698" s="239"/>
      <c r="N698" s="239"/>
      <c r="O698" s="210">
        <f t="shared" si="127"/>
        <v>0</v>
      </c>
      <c r="P698" s="210">
        <f t="shared" si="132"/>
        <v>0</v>
      </c>
    </row>
    <row r="699" spans="1:16" ht="15" customHeight="1">
      <c r="A699" s="228" t="s">
        <v>1262</v>
      </c>
      <c r="B699" s="229" t="s">
        <v>1263</v>
      </c>
      <c r="C699" s="230">
        <v>154</v>
      </c>
      <c r="D699" s="235">
        <v>46</v>
      </c>
      <c r="E699" s="231">
        <f t="shared" si="128"/>
        <v>29.87012987012987</v>
      </c>
      <c r="F699" s="232"/>
      <c r="G699" s="233">
        <v>46</v>
      </c>
      <c r="H699" s="234">
        <f t="shared" si="129"/>
        <v>46</v>
      </c>
      <c r="I699" s="239">
        <v>46</v>
      </c>
      <c r="J699" s="239"/>
      <c r="K699" s="239"/>
      <c r="L699" s="239"/>
      <c r="M699" s="239"/>
      <c r="N699" s="239"/>
      <c r="O699" s="210">
        <f t="shared" si="127"/>
        <v>0.0046</v>
      </c>
      <c r="P699" s="210">
        <f t="shared" si="132"/>
        <v>0</v>
      </c>
    </row>
    <row r="700" spans="1:16" ht="15" customHeight="1">
      <c r="A700" s="228" t="s">
        <v>1264</v>
      </c>
      <c r="B700" s="229" t="s">
        <v>1265</v>
      </c>
      <c r="C700" s="230">
        <f>C701+C711+C715+C724+C729+C736+C742+C745+C748+C749+C750+C756+C757+C758+C773</f>
        <v>27441</v>
      </c>
      <c r="D700" s="230">
        <f>D701+D711+D715+D724+D729+D736+D742+D745+D748+D749+D750+D756+D757+D758+D773</f>
        <v>5115</v>
      </c>
      <c r="E700" s="231">
        <f t="shared" si="128"/>
        <v>18.639991253963046</v>
      </c>
      <c r="F700" s="232"/>
      <c r="G700" s="233">
        <v>2156</v>
      </c>
      <c r="H700" s="234">
        <f t="shared" si="129"/>
        <v>5115</v>
      </c>
      <c r="I700" s="239">
        <f aca="true" t="shared" si="140" ref="I700:N700">I701+I711+I715+I724+I729+I736+I742+I745+I748+I749+I750+I756+I757+I758+I773</f>
        <v>2155</v>
      </c>
      <c r="J700" s="239">
        <f t="shared" si="140"/>
        <v>898</v>
      </c>
      <c r="K700" s="239">
        <f t="shared" si="140"/>
        <v>2062</v>
      </c>
      <c r="L700" s="239">
        <f t="shared" si="140"/>
        <v>0</v>
      </c>
      <c r="M700" s="239">
        <f t="shared" si="140"/>
        <v>0</v>
      </c>
      <c r="N700" s="239">
        <f t="shared" si="140"/>
        <v>0</v>
      </c>
      <c r="O700" s="210">
        <f t="shared" si="127"/>
        <v>0.5115</v>
      </c>
      <c r="P700" s="210">
        <f t="shared" si="132"/>
        <v>1</v>
      </c>
    </row>
    <row r="701" spans="1:15" ht="15" customHeight="1">
      <c r="A701" s="228" t="s">
        <v>1266</v>
      </c>
      <c r="B701" s="229" t="s">
        <v>1267</v>
      </c>
      <c r="C701" s="230">
        <f>SUM(C702:C710)</f>
        <v>878</v>
      </c>
      <c r="D701" s="230">
        <f>SUM(D702:D710)</f>
        <v>959</v>
      </c>
      <c r="E701" s="231">
        <f t="shared" si="128"/>
        <v>109.22551252847381</v>
      </c>
      <c r="F701" s="232"/>
      <c r="G701" s="233">
        <v>959</v>
      </c>
      <c r="H701" s="234">
        <f t="shared" si="129"/>
        <v>959</v>
      </c>
      <c r="I701" s="239">
        <f aca="true" t="shared" si="141" ref="I701:N701">SUM(I702:I710)</f>
        <v>959</v>
      </c>
      <c r="J701" s="239">
        <f t="shared" si="141"/>
        <v>0</v>
      </c>
      <c r="K701" s="239">
        <f t="shared" si="141"/>
        <v>0</v>
      </c>
      <c r="L701" s="239">
        <f t="shared" si="141"/>
        <v>0</v>
      </c>
      <c r="M701" s="239">
        <f t="shared" si="141"/>
        <v>0</v>
      </c>
      <c r="N701" s="239">
        <f t="shared" si="141"/>
        <v>0</v>
      </c>
      <c r="O701" s="210">
        <f t="shared" si="127"/>
        <v>0.0959</v>
      </c>
    </row>
    <row r="702" spans="1:15" ht="15" customHeight="1">
      <c r="A702" s="228" t="s">
        <v>1268</v>
      </c>
      <c r="B702" s="229" t="s">
        <v>71</v>
      </c>
      <c r="C702" s="230">
        <v>878</v>
      </c>
      <c r="D702" s="235">
        <v>959</v>
      </c>
      <c r="E702" s="231">
        <f t="shared" si="128"/>
        <v>109.22551252847381</v>
      </c>
      <c r="F702" s="232"/>
      <c r="G702" s="233">
        <v>959</v>
      </c>
      <c r="H702" s="234">
        <f t="shared" si="129"/>
        <v>959</v>
      </c>
      <c r="I702" s="239">
        <v>959</v>
      </c>
      <c r="J702" s="239"/>
      <c r="K702" s="239"/>
      <c r="L702" s="239"/>
      <c r="M702" s="239"/>
      <c r="N702" s="239"/>
      <c r="O702" s="210">
        <f aca="true" t="shared" si="142" ref="O702:O765">D702/10000</f>
        <v>0.0959</v>
      </c>
    </row>
    <row r="703" spans="1:15" ht="15" customHeight="1">
      <c r="A703" s="228" t="s">
        <v>1269</v>
      </c>
      <c r="B703" s="229" t="s">
        <v>73</v>
      </c>
      <c r="C703" s="230">
        <v>0</v>
      </c>
      <c r="D703" s="235">
        <v>0</v>
      </c>
      <c r="E703" s="231">
        <f t="shared" si="128"/>
      </c>
      <c r="F703" s="232"/>
      <c r="G703" s="233">
        <v>0</v>
      </c>
      <c r="H703" s="234">
        <f t="shared" si="129"/>
        <v>0</v>
      </c>
      <c r="I703" s="239"/>
      <c r="J703" s="239"/>
      <c r="K703" s="239"/>
      <c r="L703" s="239"/>
      <c r="M703" s="239"/>
      <c r="N703" s="239"/>
      <c r="O703" s="210">
        <f t="shared" si="142"/>
        <v>0</v>
      </c>
    </row>
    <row r="704" spans="1:15" ht="15" customHeight="1">
      <c r="A704" s="228" t="s">
        <v>1270</v>
      </c>
      <c r="B704" s="229" t="s">
        <v>75</v>
      </c>
      <c r="C704" s="230">
        <v>0</v>
      </c>
      <c r="D704" s="235">
        <v>0</v>
      </c>
      <c r="E704" s="231">
        <f t="shared" si="128"/>
      </c>
      <c r="F704" s="232"/>
      <c r="G704" s="233">
        <v>0</v>
      </c>
      <c r="H704" s="234">
        <f t="shared" si="129"/>
        <v>0</v>
      </c>
      <c r="I704" s="239"/>
      <c r="J704" s="239"/>
      <c r="K704" s="239"/>
      <c r="L704" s="239"/>
      <c r="M704" s="239"/>
      <c r="N704" s="239"/>
      <c r="O704" s="210">
        <f t="shared" si="142"/>
        <v>0</v>
      </c>
    </row>
    <row r="705" spans="1:15" ht="15" customHeight="1">
      <c r="A705" s="228" t="s">
        <v>1271</v>
      </c>
      <c r="B705" s="229" t="s">
        <v>1272</v>
      </c>
      <c r="C705" s="230">
        <v>0</v>
      </c>
      <c r="D705" s="235">
        <v>0</v>
      </c>
      <c r="E705" s="231">
        <f t="shared" si="128"/>
      </c>
      <c r="F705" s="232"/>
      <c r="G705" s="233">
        <v>0</v>
      </c>
      <c r="H705" s="234">
        <f t="shared" si="129"/>
        <v>0</v>
      </c>
      <c r="I705" s="239"/>
      <c r="J705" s="239"/>
      <c r="K705" s="239"/>
      <c r="L705" s="239"/>
      <c r="M705" s="239"/>
      <c r="N705" s="239"/>
      <c r="O705" s="210">
        <f t="shared" si="142"/>
        <v>0</v>
      </c>
    </row>
    <row r="706" spans="1:15" ht="15" customHeight="1">
      <c r="A706" s="228" t="s">
        <v>1273</v>
      </c>
      <c r="B706" s="229" t="s">
        <v>1274</v>
      </c>
      <c r="C706" s="230">
        <v>0</v>
      </c>
      <c r="D706" s="235">
        <v>0</v>
      </c>
      <c r="E706" s="231">
        <f t="shared" si="128"/>
      </c>
      <c r="F706" s="247"/>
      <c r="G706" s="233">
        <v>0</v>
      </c>
      <c r="H706" s="234">
        <f t="shared" si="129"/>
        <v>0</v>
      </c>
      <c r="I706" s="239"/>
      <c r="J706" s="239"/>
      <c r="K706" s="239"/>
      <c r="L706" s="239"/>
      <c r="M706" s="239"/>
      <c r="N706" s="239"/>
      <c r="O706" s="210">
        <f t="shared" si="142"/>
        <v>0</v>
      </c>
    </row>
    <row r="707" spans="1:15" ht="15" customHeight="1">
      <c r="A707" s="228" t="s">
        <v>1275</v>
      </c>
      <c r="B707" s="229" t="s">
        <v>1276</v>
      </c>
      <c r="C707" s="230">
        <v>0</v>
      </c>
      <c r="D707" s="235">
        <v>0</v>
      </c>
      <c r="E707" s="231">
        <f t="shared" si="128"/>
      </c>
      <c r="F707" s="232"/>
      <c r="G707" s="233">
        <v>0</v>
      </c>
      <c r="H707" s="234">
        <f t="shared" si="129"/>
        <v>0</v>
      </c>
      <c r="I707" s="239"/>
      <c r="J707" s="239"/>
      <c r="K707" s="239"/>
      <c r="L707" s="239"/>
      <c r="M707" s="239"/>
      <c r="N707" s="239"/>
      <c r="O707" s="210">
        <f t="shared" si="142"/>
        <v>0</v>
      </c>
    </row>
    <row r="708" spans="1:15" ht="15" customHeight="1">
      <c r="A708" s="228" t="s">
        <v>1277</v>
      </c>
      <c r="B708" s="229" t="s">
        <v>1278</v>
      </c>
      <c r="C708" s="230">
        <v>0</v>
      </c>
      <c r="D708" s="235">
        <v>0</v>
      </c>
      <c r="E708" s="231">
        <f t="shared" si="128"/>
      </c>
      <c r="F708" s="232"/>
      <c r="G708" s="233">
        <v>0</v>
      </c>
      <c r="H708" s="234">
        <f t="shared" si="129"/>
        <v>0</v>
      </c>
      <c r="I708" s="239"/>
      <c r="J708" s="239"/>
      <c r="K708" s="239"/>
      <c r="L708" s="239"/>
      <c r="M708" s="239"/>
      <c r="N708" s="239"/>
      <c r="O708" s="210">
        <f t="shared" si="142"/>
        <v>0</v>
      </c>
    </row>
    <row r="709" spans="1:15" ht="15" customHeight="1">
      <c r="A709" s="228" t="s">
        <v>1279</v>
      </c>
      <c r="B709" s="229" t="s">
        <v>1280</v>
      </c>
      <c r="C709" s="230">
        <v>0</v>
      </c>
      <c r="D709" s="235">
        <v>0</v>
      </c>
      <c r="E709" s="231">
        <f t="shared" si="128"/>
      </c>
      <c r="F709" s="232"/>
      <c r="G709" s="233">
        <v>0</v>
      </c>
      <c r="H709" s="234">
        <f t="shared" si="129"/>
        <v>0</v>
      </c>
      <c r="I709" s="239"/>
      <c r="J709" s="239"/>
      <c r="K709" s="239"/>
      <c r="L709" s="239"/>
      <c r="M709" s="239"/>
      <c r="N709" s="239"/>
      <c r="O709" s="210">
        <f t="shared" si="142"/>
        <v>0</v>
      </c>
    </row>
    <row r="710" spans="1:15" ht="15" customHeight="1">
      <c r="A710" s="228" t="s">
        <v>1281</v>
      </c>
      <c r="B710" s="229" t="s">
        <v>1282</v>
      </c>
      <c r="C710" s="230">
        <v>0</v>
      </c>
      <c r="D710" s="235">
        <v>0</v>
      </c>
      <c r="E710" s="231">
        <f t="shared" si="128"/>
      </c>
      <c r="F710" s="232"/>
      <c r="G710" s="233">
        <v>0</v>
      </c>
      <c r="H710" s="234">
        <f t="shared" si="129"/>
        <v>0</v>
      </c>
      <c r="I710" s="239"/>
      <c r="J710" s="239"/>
      <c r="K710" s="239"/>
      <c r="L710" s="239"/>
      <c r="M710" s="239"/>
      <c r="N710" s="239"/>
      <c r="O710" s="210">
        <f t="shared" si="142"/>
        <v>0</v>
      </c>
    </row>
    <row r="711" spans="1:15" ht="15" customHeight="1">
      <c r="A711" s="228" t="s">
        <v>1283</v>
      </c>
      <c r="B711" s="229" t="s">
        <v>1284</v>
      </c>
      <c r="C711" s="230">
        <f>SUM(C712:C714)</f>
        <v>55</v>
      </c>
      <c r="D711" s="230">
        <f>SUM(D712:D714)</f>
        <v>0</v>
      </c>
      <c r="E711" s="231">
        <f aca="true" t="shared" si="143" ref="E711:E774">_xlfn.IFERROR(D711/C711*100,"")</f>
        <v>0</v>
      </c>
      <c r="F711" s="232"/>
      <c r="G711" s="233">
        <v>0</v>
      </c>
      <c r="H711" s="234">
        <f t="shared" si="129"/>
        <v>0</v>
      </c>
      <c r="I711" s="239">
        <f aca="true" t="shared" si="144" ref="I711:N711">SUM(I712:I714)</f>
        <v>0</v>
      </c>
      <c r="J711" s="239">
        <f t="shared" si="144"/>
        <v>0</v>
      </c>
      <c r="K711" s="239">
        <f t="shared" si="144"/>
        <v>0</v>
      </c>
      <c r="L711" s="239">
        <f t="shared" si="144"/>
        <v>0</v>
      </c>
      <c r="M711" s="239">
        <f t="shared" si="144"/>
        <v>0</v>
      </c>
      <c r="N711" s="239">
        <f t="shared" si="144"/>
        <v>0</v>
      </c>
      <c r="O711" s="210">
        <f t="shared" si="142"/>
        <v>0</v>
      </c>
    </row>
    <row r="712" spans="1:15" ht="15" customHeight="1">
      <c r="A712" s="228" t="s">
        <v>1285</v>
      </c>
      <c r="B712" s="229" t="s">
        <v>1286</v>
      </c>
      <c r="C712" s="230">
        <v>0</v>
      </c>
      <c r="D712" s="235">
        <v>0</v>
      </c>
      <c r="E712" s="231">
        <f t="shared" si="143"/>
      </c>
      <c r="F712" s="232"/>
      <c r="G712" s="233">
        <v>0</v>
      </c>
      <c r="H712" s="234">
        <f aca="true" t="shared" si="145" ref="H712:H775">SUM(I712:N712)</f>
        <v>0</v>
      </c>
      <c r="I712" s="239"/>
      <c r="J712" s="239"/>
      <c r="K712" s="239"/>
      <c r="L712" s="239"/>
      <c r="M712" s="239"/>
      <c r="N712" s="239"/>
      <c r="O712" s="210">
        <f t="shared" si="142"/>
        <v>0</v>
      </c>
    </row>
    <row r="713" spans="1:15" ht="15" customHeight="1">
      <c r="A713" s="228" t="s">
        <v>1287</v>
      </c>
      <c r="B713" s="229" t="s">
        <v>1288</v>
      </c>
      <c r="C713" s="230">
        <v>0</v>
      </c>
      <c r="D713" s="235">
        <v>0</v>
      </c>
      <c r="E713" s="231">
        <f t="shared" si="143"/>
      </c>
      <c r="F713" s="232"/>
      <c r="G713" s="233">
        <v>0</v>
      </c>
      <c r="H713" s="234">
        <f t="shared" si="145"/>
        <v>0</v>
      </c>
      <c r="I713" s="239"/>
      <c r="J713" s="239"/>
      <c r="K713" s="239"/>
      <c r="L713" s="239"/>
      <c r="M713" s="239"/>
      <c r="N713" s="239"/>
      <c r="O713" s="210">
        <f t="shared" si="142"/>
        <v>0</v>
      </c>
    </row>
    <row r="714" spans="1:15" ht="15" customHeight="1">
      <c r="A714" s="228" t="s">
        <v>1289</v>
      </c>
      <c r="B714" s="229" t="s">
        <v>1290</v>
      </c>
      <c r="C714" s="230">
        <v>55</v>
      </c>
      <c r="D714" s="235">
        <v>0</v>
      </c>
      <c r="E714" s="231">
        <f t="shared" si="143"/>
        <v>0</v>
      </c>
      <c r="F714" s="232"/>
      <c r="G714" s="233">
        <v>0</v>
      </c>
      <c r="H714" s="234">
        <f t="shared" si="145"/>
        <v>0</v>
      </c>
      <c r="I714" s="239"/>
      <c r="J714" s="239"/>
      <c r="K714" s="239"/>
      <c r="L714" s="239"/>
      <c r="M714" s="239"/>
      <c r="N714" s="239"/>
      <c r="O714" s="210">
        <f t="shared" si="142"/>
        <v>0</v>
      </c>
    </row>
    <row r="715" spans="1:15" ht="15" customHeight="1">
      <c r="A715" s="228" t="s">
        <v>1291</v>
      </c>
      <c r="B715" s="229" t="s">
        <v>1292</v>
      </c>
      <c r="C715" s="230">
        <f>SUM(C716:C723)</f>
        <v>22819</v>
      </c>
      <c r="D715" s="230">
        <f>SUM(D716:D723)</f>
        <v>2062</v>
      </c>
      <c r="E715" s="231">
        <f t="shared" si="143"/>
        <v>9.036329374643937</v>
      </c>
      <c r="F715" s="232"/>
      <c r="G715" s="233">
        <v>0</v>
      </c>
      <c r="H715" s="234">
        <f t="shared" si="145"/>
        <v>2062</v>
      </c>
      <c r="I715" s="239">
        <f aca="true" t="shared" si="146" ref="I715:N715">SUM(I716:I723)</f>
        <v>0</v>
      </c>
      <c r="J715" s="239">
        <f t="shared" si="146"/>
        <v>0</v>
      </c>
      <c r="K715" s="239">
        <f t="shared" si="146"/>
        <v>2062</v>
      </c>
      <c r="L715" s="239">
        <f t="shared" si="146"/>
        <v>0</v>
      </c>
      <c r="M715" s="239">
        <f t="shared" si="146"/>
        <v>0</v>
      </c>
      <c r="N715" s="239">
        <f t="shared" si="146"/>
        <v>0</v>
      </c>
      <c r="O715" s="210">
        <f t="shared" si="142"/>
        <v>0.2062</v>
      </c>
    </row>
    <row r="716" spans="1:15" ht="15" customHeight="1">
      <c r="A716" s="228" t="s">
        <v>1293</v>
      </c>
      <c r="B716" s="229" t="s">
        <v>1294</v>
      </c>
      <c r="C716" s="230">
        <v>6874</v>
      </c>
      <c r="D716" s="235">
        <v>1669</v>
      </c>
      <c r="E716" s="231">
        <f t="shared" si="143"/>
        <v>24.279895257491997</v>
      </c>
      <c r="F716" s="232"/>
      <c r="G716" s="233">
        <v>0</v>
      </c>
      <c r="H716" s="234">
        <f t="shared" si="145"/>
        <v>1669</v>
      </c>
      <c r="I716" s="239"/>
      <c r="J716" s="239"/>
      <c r="K716" s="239">
        <v>1669</v>
      </c>
      <c r="L716" s="239"/>
      <c r="M716" s="239"/>
      <c r="N716" s="239"/>
      <c r="O716" s="210">
        <f t="shared" si="142"/>
        <v>0.1669</v>
      </c>
    </row>
    <row r="717" spans="1:15" ht="15" customHeight="1">
      <c r="A717" s="228" t="s">
        <v>1295</v>
      </c>
      <c r="B717" s="229" t="s">
        <v>1296</v>
      </c>
      <c r="C717" s="230">
        <v>15432</v>
      </c>
      <c r="D717" s="235">
        <v>393</v>
      </c>
      <c r="E717" s="231">
        <f t="shared" si="143"/>
        <v>2.546656298600311</v>
      </c>
      <c r="F717" s="232"/>
      <c r="G717" s="233">
        <v>0</v>
      </c>
      <c r="H717" s="234">
        <f t="shared" si="145"/>
        <v>393</v>
      </c>
      <c r="I717" s="239"/>
      <c r="J717" s="239"/>
      <c r="K717" s="239">
        <v>393</v>
      </c>
      <c r="L717" s="239"/>
      <c r="M717" s="239"/>
      <c r="N717" s="239"/>
      <c r="O717" s="210">
        <f t="shared" si="142"/>
        <v>0.0393</v>
      </c>
    </row>
    <row r="718" spans="1:15" ht="15" customHeight="1">
      <c r="A718" s="228" t="s">
        <v>1297</v>
      </c>
      <c r="B718" s="229" t="s">
        <v>1298</v>
      </c>
      <c r="C718" s="230">
        <v>0</v>
      </c>
      <c r="D718" s="235">
        <v>0</v>
      </c>
      <c r="E718" s="231">
        <f t="shared" si="143"/>
      </c>
      <c r="F718" s="232"/>
      <c r="G718" s="233">
        <v>0</v>
      </c>
      <c r="H718" s="234">
        <f t="shared" si="145"/>
        <v>0</v>
      </c>
      <c r="I718" s="239"/>
      <c r="J718" s="239"/>
      <c r="K718" s="239"/>
      <c r="L718" s="239"/>
      <c r="M718" s="239"/>
      <c r="N718" s="239"/>
      <c r="O718" s="210">
        <f t="shared" si="142"/>
        <v>0</v>
      </c>
    </row>
    <row r="719" spans="1:15" ht="15" customHeight="1">
      <c r="A719" s="228" t="s">
        <v>1299</v>
      </c>
      <c r="B719" s="229" t="s">
        <v>1300</v>
      </c>
      <c r="C719" s="230">
        <v>0</v>
      </c>
      <c r="D719" s="235">
        <v>0</v>
      </c>
      <c r="E719" s="231">
        <f t="shared" si="143"/>
      </c>
      <c r="F719" s="232"/>
      <c r="G719" s="233">
        <v>0</v>
      </c>
      <c r="H719" s="234">
        <f t="shared" si="145"/>
        <v>0</v>
      </c>
      <c r="I719" s="239"/>
      <c r="J719" s="239"/>
      <c r="K719" s="239"/>
      <c r="L719" s="239"/>
      <c r="M719" s="239"/>
      <c r="N719" s="239"/>
      <c r="O719" s="210">
        <f t="shared" si="142"/>
        <v>0</v>
      </c>
    </row>
    <row r="720" spans="1:15" ht="15" customHeight="1">
      <c r="A720" s="228" t="s">
        <v>1301</v>
      </c>
      <c r="B720" s="229" t="s">
        <v>1302</v>
      </c>
      <c r="C720" s="230">
        <v>0</v>
      </c>
      <c r="D720" s="235">
        <v>0</v>
      </c>
      <c r="E720" s="231">
        <f t="shared" si="143"/>
      </c>
      <c r="F720" s="232"/>
      <c r="G720" s="233">
        <v>0</v>
      </c>
      <c r="H720" s="234">
        <f t="shared" si="145"/>
        <v>0</v>
      </c>
      <c r="I720" s="239"/>
      <c r="J720" s="239"/>
      <c r="K720" s="239"/>
      <c r="L720" s="239"/>
      <c r="M720" s="239"/>
      <c r="N720" s="239"/>
      <c r="O720" s="210">
        <f t="shared" si="142"/>
        <v>0</v>
      </c>
    </row>
    <row r="721" spans="1:15" ht="15" customHeight="1">
      <c r="A721" s="228" t="s">
        <v>1303</v>
      </c>
      <c r="B721" s="229" t="s">
        <v>1304</v>
      </c>
      <c r="C721" s="230">
        <v>0</v>
      </c>
      <c r="D721" s="235">
        <v>0</v>
      </c>
      <c r="E721" s="231">
        <f t="shared" si="143"/>
      </c>
      <c r="F721" s="232"/>
      <c r="G721" s="233">
        <v>0</v>
      </c>
      <c r="H721" s="234">
        <f t="shared" si="145"/>
        <v>0</v>
      </c>
      <c r="I721" s="239"/>
      <c r="J721" s="239"/>
      <c r="K721" s="239"/>
      <c r="L721" s="239"/>
      <c r="M721" s="239"/>
      <c r="N721" s="239"/>
      <c r="O721" s="210">
        <f t="shared" si="142"/>
        <v>0</v>
      </c>
    </row>
    <row r="722" spans="1:15" ht="15" customHeight="1">
      <c r="A722" s="228" t="s">
        <v>1305</v>
      </c>
      <c r="B722" s="229" t="s">
        <v>1306</v>
      </c>
      <c r="C722" s="230">
        <v>0</v>
      </c>
      <c r="D722" s="235">
        <v>0</v>
      </c>
      <c r="E722" s="231">
        <f t="shared" si="143"/>
      </c>
      <c r="F722" s="232"/>
      <c r="G722" s="233">
        <v>0</v>
      </c>
      <c r="H722" s="234">
        <f t="shared" si="145"/>
        <v>0</v>
      </c>
      <c r="I722" s="239"/>
      <c r="J722" s="239"/>
      <c r="K722" s="239"/>
      <c r="L722" s="239"/>
      <c r="M722" s="239"/>
      <c r="N722" s="239"/>
      <c r="O722" s="210">
        <f t="shared" si="142"/>
        <v>0</v>
      </c>
    </row>
    <row r="723" spans="1:15" ht="15" customHeight="1">
      <c r="A723" s="228" t="s">
        <v>1307</v>
      </c>
      <c r="B723" s="229" t="s">
        <v>1308</v>
      </c>
      <c r="C723" s="230">
        <v>513</v>
      </c>
      <c r="D723" s="235">
        <v>0</v>
      </c>
      <c r="E723" s="231">
        <f t="shared" si="143"/>
        <v>0</v>
      </c>
      <c r="F723" s="232"/>
      <c r="G723" s="233">
        <v>0</v>
      </c>
      <c r="H723" s="234">
        <f t="shared" si="145"/>
        <v>0</v>
      </c>
      <c r="I723" s="239"/>
      <c r="J723" s="239"/>
      <c r="K723" s="239"/>
      <c r="L723" s="239"/>
      <c r="M723" s="239"/>
      <c r="N723" s="239"/>
      <c r="O723" s="210">
        <f t="shared" si="142"/>
        <v>0</v>
      </c>
    </row>
    <row r="724" spans="1:15" ht="15" customHeight="1">
      <c r="A724" s="228" t="s">
        <v>1309</v>
      </c>
      <c r="B724" s="229" t="s">
        <v>1310</v>
      </c>
      <c r="C724" s="230">
        <f>SUM(C725:C728)</f>
        <v>0</v>
      </c>
      <c r="D724" s="235">
        <v>0</v>
      </c>
      <c r="E724" s="231">
        <f t="shared" si="143"/>
      </c>
      <c r="F724" s="232"/>
      <c r="G724" s="233">
        <v>0</v>
      </c>
      <c r="H724" s="234">
        <f t="shared" si="145"/>
        <v>0</v>
      </c>
      <c r="I724" s="239">
        <f aca="true" t="shared" si="147" ref="I724:N724">SUM(I725:I728)</f>
        <v>0</v>
      </c>
      <c r="J724" s="239">
        <f t="shared" si="147"/>
        <v>0</v>
      </c>
      <c r="K724" s="239">
        <f t="shared" si="147"/>
        <v>0</v>
      </c>
      <c r="L724" s="239">
        <f t="shared" si="147"/>
        <v>0</v>
      </c>
      <c r="M724" s="239">
        <f t="shared" si="147"/>
        <v>0</v>
      </c>
      <c r="N724" s="239">
        <f t="shared" si="147"/>
        <v>0</v>
      </c>
      <c r="O724" s="210">
        <f t="shared" si="142"/>
        <v>0</v>
      </c>
    </row>
    <row r="725" spans="1:15" ht="15" customHeight="1">
      <c r="A725" s="228" t="s">
        <v>1311</v>
      </c>
      <c r="B725" s="229" t="s">
        <v>1312</v>
      </c>
      <c r="C725" s="230">
        <v>0</v>
      </c>
      <c r="D725" s="235">
        <v>0</v>
      </c>
      <c r="E725" s="231">
        <f t="shared" si="143"/>
      </c>
      <c r="F725" s="232"/>
      <c r="G725" s="233">
        <v>0</v>
      </c>
      <c r="H725" s="234">
        <f t="shared" si="145"/>
        <v>0</v>
      </c>
      <c r="I725" s="239"/>
      <c r="J725" s="239"/>
      <c r="K725" s="239"/>
      <c r="L725" s="239"/>
      <c r="M725" s="239"/>
      <c r="N725" s="239"/>
      <c r="O725" s="210">
        <f t="shared" si="142"/>
        <v>0</v>
      </c>
    </row>
    <row r="726" spans="1:15" ht="15" customHeight="1">
      <c r="A726" s="228" t="s">
        <v>1313</v>
      </c>
      <c r="B726" s="229" t="s">
        <v>1314</v>
      </c>
      <c r="C726" s="230">
        <v>0</v>
      </c>
      <c r="D726" s="235">
        <v>0</v>
      </c>
      <c r="E726" s="231">
        <f t="shared" si="143"/>
      </c>
      <c r="F726" s="232"/>
      <c r="G726" s="233">
        <v>0</v>
      </c>
      <c r="H726" s="234">
        <f t="shared" si="145"/>
        <v>0</v>
      </c>
      <c r="I726" s="239"/>
      <c r="J726" s="239"/>
      <c r="K726" s="239"/>
      <c r="L726" s="239"/>
      <c r="M726" s="239"/>
      <c r="N726" s="239"/>
      <c r="O726" s="210">
        <f t="shared" si="142"/>
        <v>0</v>
      </c>
    </row>
    <row r="727" spans="1:15" ht="15" customHeight="1">
      <c r="A727" s="228" t="s">
        <v>1315</v>
      </c>
      <c r="B727" s="229" t="s">
        <v>1316</v>
      </c>
      <c r="C727" s="230">
        <v>0</v>
      </c>
      <c r="D727" s="235">
        <v>0</v>
      </c>
      <c r="E727" s="231">
        <f t="shared" si="143"/>
      </c>
      <c r="F727" s="232"/>
      <c r="G727" s="233">
        <v>0</v>
      </c>
      <c r="H727" s="234">
        <f t="shared" si="145"/>
        <v>0</v>
      </c>
      <c r="I727" s="239"/>
      <c r="J727" s="239"/>
      <c r="K727" s="239"/>
      <c r="L727" s="239"/>
      <c r="M727" s="239"/>
      <c r="N727" s="239"/>
      <c r="O727" s="210">
        <f t="shared" si="142"/>
        <v>0</v>
      </c>
    </row>
    <row r="728" spans="1:15" ht="15" customHeight="1">
      <c r="A728" s="228" t="s">
        <v>1317</v>
      </c>
      <c r="B728" s="229" t="s">
        <v>1318</v>
      </c>
      <c r="C728" s="230">
        <v>0</v>
      </c>
      <c r="D728" s="235">
        <v>0</v>
      </c>
      <c r="E728" s="231">
        <f t="shared" si="143"/>
      </c>
      <c r="F728" s="232"/>
      <c r="G728" s="233">
        <v>0</v>
      </c>
      <c r="H728" s="234">
        <f t="shared" si="145"/>
        <v>0</v>
      </c>
      <c r="I728" s="239"/>
      <c r="J728" s="239"/>
      <c r="K728" s="239"/>
      <c r="L728" s="239"/>
      <c r="M728" s="239"/>
      <c r="N728" s="239"/>
      <c r="O728" s="210">
        <f t="shared" si="142"/>
        <v>0</v>
      </c>
    </row>
    <row r="729" spans="1:15" ht="15" customHeight="1">
      <c r="A729" s="228" t="s">
        <v>1319</v>
      </c>
      <c r="B729" s="229" t="s">
        <v>1320</v>
      </c>
      <c r="C729" s="230">
        <f>SUM(C730:C735)</f>
        <v>0</v>
      </c>
      <c r="D729" s="235">
        <v>0</v>
      </c>
      <c r="E729" s="231">
        <f t="shared" si="143"/>
      </c>
      <c r="F729" s="232"/>
      <c r="G729" s="233">
        <v>0</v>
      </c>
      <c r="H729" s="234">
        <f t="shared" si="145"/>
        <v>0</v>
      </c>
      <c r="I729" s="239">
        <f aca="true" t="shared" si="148" ref="I729:N729">SUM(I730:I735)</f>
        <v>0</v>
      </c>
      <c r="J729" s="239">
        <f t="shared" si="148"/>
        <v>0</v>
      </c>
      <c r="K729" s="239">
        <f t="shared" si="148"/>
        <v>0</v>
      </c>
      <c r="L729" s="239">
        <f t="shared" si="148"/>
        <v>0</v>
      </c>
      <c r="M729" s="239">
        <f t="shared" si="148"/>
        <v>0</v>
      </c>
      <c r="N729" s="239">
        <f t="shared" si="148"/>
        <v>0</v>
      </c>
      <c r="O729" s="210">
        <f t="shared" si="142"/>
        <v>0</v>
      </c>
    </row>
    <row r="730" spans="1:15" ht="15" customHeight="1">
      <c r="A730" s="228" t="s">
        <v>1321</v>
      </c>
      <c r="B730" s="229" t="s">
        <v>1322</v>
      </c>
      <c r="C730" s="230">
        <v>0</v>
      </c>
      <c r="D730" s="235">
        <v>0</v>
      </c>
      <c r="E730" s="231">
        <f t="shared" si="143"/>
      </c>
      <c r="F730" s="232"/>
      <c r="G730" s="233">
        <v>0</v>
      </c>
      <c r="H730" s="234">
        <f t="shared" si="145"/>
        <v>0</v>
      </c>
      <c r="I730" s="239"/>
      <c r="J730" s="239"/>
      <c r="K730" s="239"/>
      <c r="L730" s="239"/>
      <c r="M730" s="239"/>
      <c r="N730" s="239"/>
      <c r="O730" s="210">
        <f t="shared" si="142"/>
        <v>0</v>
      </c>
    </row>
    <row r="731" spans="1:15" ht="15" customHeight="1">
      <c r="A731" s="228" t="s">
        <v>1323</v>
      </c>
      <c r="B731" s="229" t="s">
        <v>1324</v>
      </c>
      <c r="C731" s="230">
        <v>0</v>
      </c>
      <c r="D731" s="235">
        <v>0</v>
      </c>
      <c r="E731" s="231">
        <f t="shared" si="143"/>
      </c>
      <c r="F731" s="232"/>
      <c r="G731" s="233">
        <v>0</v>
      </c>
      <c r="H731" s="234">
        <f t="shared" si="145"/>
        <v>0</v>
      </c>
      <c r="I731" s="239"/>
      <c r="J731" s="239"/>
      <c r="K731" s="239"/>
      <c r="L731" s="239"/>
      <c r="M731" s="239"/>
      <c r="N731" s="239"/>
      <c r="O731" s="210">
        <f t="shared" si="142"/>
        <v>0</v>
      </c>
    </row>
    <row r="732" spans="1:15" ht="15" customHeight="1">
      <c r="A732" s="228" t="s">
        <v>1325</v>
      </c>
      <c r="B732" s="229" t="s">
        <v>1326</v>
      </c>
      <c r="C732" s="230">
        <v>0</v>
      </c>
      <c r="D732" s="235">
        <v>0</v>
      </c>
      <c r="E732" s="231">
        <f t="shared" si="143"/>
      </c>
      <c r="F732" s="232"/>
      <c r="G732" s="233">
        <v>0</v>
      </c>
      <c r="H732" s="234">
        <f t="shared" si="145"/>
        <v>0</v>
      </c>
      <c r="I732" s="239"/>
      <c r="J732" s="239"/>
      <c r="K732" s="239"/>
      <c r="L732" s="239"/>
      <c r="M732" s="239"/>
      <c r="N732" s="239"/>
      <c r="O732" s="210">
        <f t="shared" si="142"/>
        <v>0</v>
      </c>
    </row>
    <row r="733" spans="1:15" ht="15" customHeight="1">
      <c r="A733" s="228" t="s">
        <v>1327</v>
      </c>
      <c r="B733" s="229" t="s">
        <v>1328</v>
      </c>
      <c r="C733" s="230">
        <v>0</v>
      </c>
      <c r="D733" s="235">
        <v>0</v>
      </c>
      <c r="E733" s="231">
        <f t="shared" si="143"/>
      </c>
      <c r="F733" s="232"/>
      <c r="G733" s="233">
        <v>0</v>
      </c>
      <c r="H733" s="234">
        <f t="shared" si="145"/>
        <v>0</v>
      </c>
      <c r="I733" s="239"/>
      <c r="J733" s="239"/>
      <c r="K733" s="239"/>
      <c r="L733" s="239"/>
      <c r="M733" s="239"/>
      <c r="N733" s="239"/>
      <c r="O733" s="210">
        <f t="shared" si="142"/>
        <v>0</v>
      </c>
    </row>
    <row r="734" spans="1:15" ht="15" customHeight="1">
      <c r="A734" s="228" t="s">
        <v>1329</v>
      </c>
      <c r="B734" s="229" t="s">
        <v>1330</v>
      </c>
      <c r="C734" s="230">
        <v>0</v>
      </c>
      <c r="D734" s="235">
        <v>0</v>
      </c>
      <c r="E734" s="231">
        <f t="shared" si="143"/>
      </c>
      <c r="F734" s="232"/>
      <c r="G734" s="233">
        <v>0</v>
      </c>
      <c r="H734" s="234">
        <f t="shared" si="145"/>
        <v>0</v>
      </c>
      <c r="I734" s="239"/>
      <c r="J734" s="239"/>
      <c r="K734" s="239"/>
      <c r="L734" s="239"/>
      <c r="M734" s="239"/>
      <c r="N734" s="239"/>
      <c r="O734" s="210">
        <f t="shared" si="142"/>
        <v>0</v>
      </c>
    </row>
    <row r="735" spans="1:15" ht="15" customHeight="1">
      <c r="A735" s="228" t="s">
        <v>1331</v>
      </c>
      <c r="B735" s="229" t="s">
        <v>1332</v>
      </c>
      <c r="C735" s="230">
        <v>0</v>
      </c>
      <c r="D735" s="235">
        <v>0</v>
      </c>
      <c r="E735" s="231">
        <f t="shared" si="143"/>
      </c>
      <c r="F735" s="232"/>
      <c r="G735" s="233">
        <v>0</v>
      </c>
      <c r="H735" s="234">
        <f t="shared" si="145"/>
        <v>0</v>
      </c>
      <c r="I735" s="239"/>
      <c r="J735" s="239"/>
      <c r="K735" s="239"/>
      <c r="L735" s="239"/>
      <c r="M735" s="239"/>
      <c r="N735" s="239"/>
      <c r="O735" s="210">
        <f t="shared" si="142"/>
        <v>0</v>
      </c>
    </row>
    <row r="736" spans="1:15" ht="15" customHeight="1">
      <c r="A736" s="228" t="s">
        <v>1333</v>
      </c>
      <c r="B736" s="229" t="s">
        <v>1334</v>
      </c>
      <c r="C736" s="230">
        <f>SUM(C737:C741)</f>
        <v>0</v>
      </c>
      <c r="D736" s="235">
        <v>0</v>
      </c>
      <c r="E736" s="231">
        <f t="shared" si="143"/>
      </c>
      <c r="F736" s="232"/>
      <c r="G736" s="233">
        <v>0</v>
      </c>
      <c r="H736" s="234">
        <f t="shared" si="145"/>
        <v>0</v>
      </c>
      <c r="I736" s="239">
        <f aca="true" t="shared" si="149" ref="I736:N736">SUM(I737:I741)</f>
        <v>0</v>
      </c>
      <c r="J736" s="239">
        <f t="shared" si="149"/>
        <v>0</v>
      </c>
      <c r="K736" s="239">
        <f t="shared" si="149"/>
        <v>0</v>
      </c>
      <c r="L736" s="239">
        <f t="shared" si="149"/>
        <v>0</v>
      </c>
      <c r="M736" s="239">
        <f t="shared" si="149"/>
        <v>0</v>
      </c>
      <c r="N736" s="239">
        <f t="shared" si="149"/>
        <v>0</v>
      </c>
      <c r="O736" s="210">
        <f t="shared" si="142"/>
        <v>0</v>
      </c>
    </row>
    <row r="737" spans="1:15" ht="15" customHeight="1">
      <c r="A737" s="228" t="s">
        <v>1335</v>
      </c>
      <c r="B737" s="229" t="s">
        <v>1336</v>
      </c>
      <c r="C737" s="230">
        <v>0</v>
      </c>
      <c r="D737" s="235">
        <v>0</v>
      </c>
      <c r="E737" s="231">
        <f t="shared" si="143"/>
      </c>
      <c r="F737" s="232"/>
      <c r="G737" s="233">
        <v>0</v>
      </c>
      <c r="H737" s="234">
        <f t="shared" si="145"/>
        <v>0</v>
      </c>
      <c r="I737" s="239"/>
      <c r="J737" s="239"/>
      <c r="K737" s="239"/>
      <c r="L737" s="239"/>
      <c r="M737" s="239"/>
      <c r="N737" s="239"/>
      <c r="O737" s="210">
        <f t="shared" si="142"/>
        <v>0</v>
      </c>
    </row>
    <row r="738" spans="1:15" ht="15" customHeight="1">
      <c r="A738" s="228" t="s">
        <v>1337</v>
      </c>
      <c r="B738" s="229" t="s">
        <v>1338</v>
      </c>
      <c r="C738" s="230">
        <v>0</v>
      </c>
      <c r="D738" s="235">
        <v>0</v>
      </c>
      <c r="E738" s="231">
        <f t="shared" si="143"/>
      </c>
      <c r="F738" s="232"/>
      <c r="G738" s="233">
        <v>0</v>
      </c>
      <c r="H738" s="234">
        <f t="shared" si="145"/>
        <v>0</v>
      </c>
      <c r="I738" s="239"/>
      <c r="J738" s="239"/>
      <c r="K738" s="239"/>
      <c r="L738" s="239"/>
      <c r="M738" s="239"/>
      <c r="N738" s="239"/>
      <c r="O738" s="210">
        <f t="shared" si="142"/>
        <v>0</v>
      </c>
    </row>
    <row r="739" spans="1:15" ht="15" customHeight="1">
      <c r="A739" s="228" t="s">
        <v>1339</v>
      </c>
      <c r="B739" s="229" t="s">
        <v>1340</v>
      </c>
      <c r="C739" s="230">
        <v>0</v>
      </c>
      <c r="D739" s="235">
        <v>0</v>
      </c>
      <c r="E739" s="231">
        <f t="shared" si="143"/>
      </c>
      <c r="F739" s="232"/>
      <c r="G739" s="233">
        <v>0</v>
      </c>
      <c r="H739" s="234">
        <f t="shared" si="145"/>
        <v>0</v>
      </c>
      <c r="I739" s="239"/>
      <c r="J739" s="239"/>
      <c r="K739" s="239"/>
      <c r="L739" s="239"/>
      <c r="M739" s="239"/>
      <c r="N739" s="239"/>
      <c r="O739" s="210">
        <f t="shared" si="142"/>
        <v>0</v>
      </c>
    </row>
    <row r="740" spans="1:15" ht="15" customHeight="1">
      <c r="A740" s="228" t="s">
        <v>1341</v>
      </c>
      <c r="B740" s="229" t="s">
        <v>1342</v>
      </c>
      <c r="C740" s="230">
        <v>0</v>
      </c>
      <c r="D740" s="235">
        <v>0</v>
      </c>
      <c r="E740" s="231">
        <f t="shared" si="143"/>
      </c>
      <c r="F740" s="232"/>
      <c r="G740" s="233">
        <v>0</v>
      </c>
      <c r="H740" s="234">
        <f t="shared" si="145"/>
        <v>0</v>
      </c>
      <c r="I740" s="239"/>
      <c r="J740" s="239"/>
      <c r="K740" s="239"/>
      <c r="L740" s="239"/>
      <c r="M740" s="239"/>
      <c r="N740" s="239"/>
      <c r="O740" s="210">
        <f t="shared" si="142"/>
        <v>0</v>
      </c>
    </row>
    <row r="741" spans="1:15" ht="15" customHeight="1">
      <c r="A741" s="228" t="s">
        <v>1343</v>
      </c>
      <c r="B741" s="229" t="s">
        <v>1344</v>
      </c>
      <c r="C741" s="230">
        <v>0</v>
      </c>
      <c r="D741" s="235">
        <v>0</v>
      </c>
      <c r="E741" s="231">
        <f t="shared" si="143"/>
      </c>
      <c r="F741" s="232"/>
      <c r="G741" s="233">
        <v>0</v>
      </c>
      <c r="H741" s="234">
        <f t="shared" si="145"/>
        <v>0</v>
      </c>
      <c r="I741" s="239"/>
      <c r="J741" s="239"/>
      <c r="K741" s="239"/>
      <c r="L741" s="239"/>
      <c r="M741" s="239"/>
      <c r="N741" s="239"/>
      <c r="O741" s="210">
        <f t="shared" si="142"/>
        <v>0</v>
      </c>
    </row>
    <row r="742" spans="1:15" ht="15" customHeight="1">
      <c r="A742" s="228" t="s">
        <v>1345</v>
      </c>
      <c r="B742" s="229" t="s">
        <v>1346</v>
      </c>
      <c r="C742" s="230">
        <f>SUM(C743:C744)</f>
        <v>0</v>
      </c>
      <c r="D742" s="235">
        <v>0</v>
      </c>
      <c r="E742" s="231">
        <f t="shared" si="143"/>
      </c>
      <c r="F742" s="232"/>
      <c r="G742" s="233">
        <v>0</v>
      </c>
      <c r="H742" s="234">
        <f t="shared" si="145"/>
        <v>0</v>
      </c>
      <c r="I742" s="239">
        <f aca="true" t="shared" si="150" ref="I742:N742">SUM(I743:I744)</f>
        <v>0</v>
      </c>
      <c r="J742" s="239">
        <f t="shared" si="150"/>
        <v>0</v>
      </c>
      <c r="K742" s="239">
        <f t="shared" si="150"/>
        <v>0</v>
      </c>
      <c r="L742" s="239">
        <f t="shared" si="150"/>
        <v>0</v>
      </c>
      <c r="M742" s="239">
        <f t="shared" si="150"/>
        <v>0</v>
      </c>
      <c r="N742" s="239">
        <f t="shared" si="150"/>
        <v>0</v>
      </c>
      <c r="O742" s="210">
        <f t="shared" si="142"/>
        <v>0</v>
      </c>
    </row>
    <row r="743" spans="1:15" ht="15" customHeight="1">
      <c r="A743" s="228" t="s">
        <v>1347</v>
      </c>
      <c r="B743" s="229" t="s">
        <v>1348</v>
      </c>
      <c r="C743" s="230">
        <v>0</v>
      </c>
      <c r="D743" s="235">
        <v>0</v>
      </c>
      <c r="E743" s="231">
        <f t="shared" si="143"/>
      </c>
      <c r="F743" s="232"/>
      <c r="G743" s="233">
        <v>0</v>
      </c>
      <c r="H743" s="234">
        <f t="shared" si="145"/>
        <v>0</v>
      </c>
      <c r="I743" s="239"/>
      <c r="J743" s="239"/>
      <c r="K743" s="239"/>
      <c r="L743" s="239"/>
      <c r="M743" s="239"/>
      <c r="N743" s="239"/>
      <c r="O743" s="210">
        <f t="shared" si="142"/>
        <v>0</v>
      </c>
    </row>
    <row r="744" spans="1:15" ht="15" customHeight="1">
      <c r="A744" s="228" t="s">
        <v>1349</v>
      </c>
      <c r="B744" s="229" t="s">
        <v>1350</v>
      </c>
      <c r="C744" s="230">
        <v>0</v>
      </c>
      <c r="D744" s="235">
        <v>0</v>
      </c>
      <c r="E744" s="231">
        <f t="shared" si="143"/>
      </c>
      <c r="F744" s="232"/>
      <c r="G744" s="233">
        <v>0</v>
      </c>
      <c r="H744" s="234">
        <f t="shared" si="145"/>
        <v>0</v>
      </c>
      <c r="I744" s="239"/>
      <c r="J744" s="239"/>
      <c r="K744" s="239"/>
      <c r="L744" s="239"/>
      <c r="M744" s="239"/>
      <c r="N744" s="239"/>
      <c r="O744" s="210">
        <f t="shared" si="142"/>
        <v>0</v>
      </c>
    </row>
    <row r="745" spans="1:15" ht="15" customHeight="1">
      <c r="A745" s="228" t="s">
        <v>1351</v>
      </c>
      <c r="B745" s="229" t="s">
        <v>1352</v>
      </c>
      <c r="C745" s="230">
        <f>SUM(C746:C747)</f>
        <v>0</v>
      </c>
      <c r="D745" s="235">
        <v>0</v>
      </c>
      <c r="E745" s="231">
        <f t="shared" si="143"/>
      </c>
      <c r="F745" s="232"/>
      <c r="G745" s="233">
        <v>0</v>
      </c>
      <c r="H745" s="234">
        <f t="shared" si="145"/>
        <v>0</v>
      </c>
      <c r="I745" s="239">
        <f aca="true" t="shared" si="151" ref="I745:N745">SUM(I746:I747)</f>
        <v>0</v>
      </c>
      <c r="J745" s="239">
        <f t="shared" si="151"/>
        <v>0</v>
      </c>
      <c r="K745" s="239">
        <f t="shared" si="151"/>
        <v>0</v>
      </c>
      <c r="L745" s="239">
        <f t="shared" si="151"/>
        <v>0</v>
      </c>
      <c r="M745" s="239">
        <f t="shared" si="151"/>
        <v>0</v>
      </c>
      <c r="N745" s="239">
        <f t="shared" si="151"/>
        <v>0</v>
      </c>
      <c r="O745" s="210">
        <f t="shared" si="142"/>
        <v>0</v>
      </c>
    </row>
    <row r="746" spans="1:15" ht="15" customHeight="1">
      <c r="A746" s="228" t="s">
        <v>1353</v>
      </c>
      <c r="B746" s="229" t="s">
        <v>1354</v>
      </c>
      <c r="C746" s="230">
        <v>0</v>
      </c>
      <c r="D746" s="235">
        <v>0</v>
      </c>
      <c r="E746" s="231">
        <f t="shared" si="143"/>
      </c>
      <c r="F746" s="232"/>
      <c r="G746" s="233">
        <v>0</v>
      </c>
      <c r="H746" s="234">
        <f t="shared" si="145"/>
        <v>0</v>
      </c>
      <c r="I746" s="239"/>
      <c r="J746" s="239"/>
      <c r="K746" s="239"/>
      <c r="L746" s="239"/>
      <c r="M746" s="239"/>
      <c r="N746" s="239"/>
      <c r="O746" s="210">
        <f t="shared" si="142"/>
        <v>0</v>
      </c>
    </row>
    <row r="747" spans="1:15" ht="15" customHeight="1">
      <c r="A747" s="228" t="s">
        <v>1355</v>
      </c>
      <c r="B747" s="229" t="s">
        <v>1356</v>
      </c>
      <c r="C747" s="230">
        <v>0</v>
      </c>
      <c r="D747" s="235">
        <v>0</v>
      </c>
      <c r="E747" s="231">
        <f t="shared" si="143"/>
      </c>
      <c r="F747" s="232"/>
      <c r="G747" s="233">
        <v>0</v>
      </c>
      <c r="H747" s="234">
        <f t="shared" si="145"/>
        <v>0</v>
      </c>
      <c r="I747" s="239"/>
      <c r="J747" s="239"/>
      <c r="K747" s="239"/>
      <c r="L747" s="239"/>
      <c r="M747" s="239"/>
      <c r="N747" s="239"/>
      <c r="O747" s="210">
        <f t="shared" si="142"/>
        <v>0</v>
      </c>
    </row>
    <row r="748" spans="1:15" ht="15" customHeight="1">
      <c r="A748" s="228" t="s">
        <v>1357</v>
      </c>
      <c r="B748" s="229" t="s">
        <v>1358</v>
      </c>
      <c r="C748" s="230">
        <v>0</v>
      </c>
      <c r="D748" s="235">
        <v>0</v>
      </c>
      <c r="E748" s="231">
        <f t="shared" si="143"/>
      </c>
      <c r="F748" s="232"/>
      <c r="G748" s="233">
        <v>0</v>
      </c>
      <c r="H748" s="234">
        <f t="shared" si="145"/>
        <v>0</v>
      </c>
      <c r="I748" s="239"/>
      <c r="J748" s="239"/>
      <c r="K748" s="239"/>
      <c r="L748" s="239"/>
      <c r="M748" s="239"/>
      <c r="N748" s="239"/>
      <c r="O748" s="210">
        <f t="shared" si="142"/>
        <v>0</v>
      </c>
    </row>
    <row r="749" spans="1:15" ht="15" customHeight="1">
      <c r="A749" s="228" t="s">
        <v>1359</v>
      </c>
      <c r="B749" s="229" t="s">
        <v>1360</v>
      </c>
      <c r="C749" s="230">
        <v>1698</v>
      </c>
      <c r="D749" s="235">
        <v>0</v>
      </c>
      <c r="E749" s="231">
        <f t="shared" si="143"/>
        <v>0</v>
      </c>
      <c r="F749" s="232"/>
      <c r="G749" s="233">
        <v>0</v>
      </c>
      <c r="H749" s="234">
        <f t="shared" si="145"/>
        <v>0</v>
      </c>
      <c r="I749" s="239"/>
      <c r="J749" s="239"/>
      <c r="K749" s="239"/>
      <c r="L749" s="239"/>
      <c r="M749" s="239"/>
      <c r="N749" s="239"/>
      <c r="O749" s="210">
        <f t="shared" si="142"/>
        <v>0</v>
      </c>
    </row>
    <row r="750" spans="1:15" ht="15" customHeight="1">
      <c r="A750" s="228" t="s">
        <v>1361</v>
      </c>
      <c r="B750" s="229" t="s">
        <v>1362</v>
      </c>
      <c r="C750" s="230">
        <f>SUM(C751:C755)</f>
        <v>131</v>
      </c>
      <c r="D750" s="230">
        <f>SUM(D751:D755)</f>
        <v>120</v>
      </c>
      <c r="E750" s="231">
        <f t="shared" si="143"/>
        <v>91.6030534351145</v>
      </c>
      <c r="F750" s="232"/>
      <c r="G750" s="233">
        <v>120</v>
      </c>
      <c r="H750" s="234">
        <f t="shared" si="145"/>
        <v>120</v>
      </c>
      <c r="I750" s="239">
        <f aca="true" t="shared" si="152" ref="I750:N750">SUM(I751:I755)</f>
        <v>120</v>
      </c>
      <c r="J750" s="239">
        <f t="shared" si="152"/>
        <v>0</v>
      </c>
      <c r="K750" s="239">
        <f t="shared" si="152"/>
        <v>0</v>
      </c>
      <c r="L750" s="239">
        <f t="shared" si="152"/>
        <v>0</v>
      </c>
      <c r="M750" s="239">
        <f t="shared" si="152"/>
        <v>0</v>
      </c>
      <c r="N750" s="239">
        <f t="shared" si="152"/>
        <v>0</v>
      </c>
      <c r="O750" s="210">
        <f t="shared" si="142"/>
        <v>0.012</v>
      </c>
    </row>
    <row r="751" spans="1:15" ht="15" customHeight="1">
      <c r="A751" s="228" t="s">
        <v>1363</v>
      </c>
      <c r="B751" s="229" t="s">
        <v>1364</v>
      </c>
      <c r="C751" s="230">
        <v>39</v>
      </c>
      <c r="D751" s="235">
        <v>40</v>
      </c>
      <c r="E751" s="231">
        <f t="shared" si="143"/>
        <v>102.56410256410255</v>
      </c>
      <c r="F751" s="232"/>
      <c r="G751" s="233">
        <v>40</v>
      </c>
      <c r="H751" s="234">
        <f t="shared" si="145"/>
        <v>40</v>
      </c>
      <c r="I751" s="239">
        <v>40</v>
      </c>
      <c r="J751" s="239"/>
      <c r="K751" s="239"/>
      <c r="L751" s="239"/>
      <c r="M751" s="239"/>
      <c r="N751" s="239"/>
      <c r="O751" s="210">
        <f t="shared" si="142"/>
        <v>0.004</v>
      </c>
    </row>
    <row r="752" spans="1:15" ht="15" customHeight="1">
      <c r="A752" s="228" t="s">
        <v>1365</v>
      </c>
      <c r="B752" s="229" t="s">
        <v>1366</v>
      </c>
      <c r="C752" s="230">
        <v>92</v>
      </c>
      <c r="D752" s="235">
        <v>80</v>
      </c>
      <c r="E752" s="231">
        <f t="shared" si="143"/>
        <v>86.95652173913044</v>
      </c>
      <c r="F752" s="232"/>
      <c r="G752" s="233">
        <v>80</v>
      </c>
      <c r="H752" s="234">
        <f t="shared" si="145"/>
        <v>80</v>
      </c>
      <c r="I752" s="239">
        <v>80</v>
      </c>
      <c r="J752" s="239"/>
      <c r="K752" s="239"/>
      <c r="L752" s="239"/>
      <c r="M752" s="239"/>
      <c r="N752" s="239"/>
      <c r="O752" s="210">
        <f t="shared" si="142"/>
        <v>0.008</v>
      </c>
    </row>
    <row r="753" spans="1:15" ht="15" customHeight="1">
      <c r="A753" s="228" t="s">
        <v>1367</v>
      </c>
      <c r="B753" s="229" t="s">
        <v>1368</v>
      </c>
      <c r="C753" s="230">
        <v>0</v>
      </c>
      <c r="D753" s="235">
        <v>0</v>
      </c>
      <c r="E753" s="231">
        <f t="shared" si="143"/>
      </c>
      <c r="F753" s="232"/>
      <c r="G753" s="233">
        <v>0</v>
      </c>
      <c r="H753" s="234">
        <f t="shared" si="145"/>
        <v>0</v>
      </c>
      <c r="I753" s="239"/>
      <c r="J753" s="239"/>
      <c r="K753" s="239"/>
      <c r="L753" s="239"/>
      <c r="M753" s="239"/>
      <c r="N753" s="239"/>
      <c r="O753" s="210">
        <f t="shared" si="142"/>
        <v>0</v>
      </c>
    </row>
    <row r="754" spans="1:15" ht="15" customHeight="1">
      <c r="A754" s="228" t="s">
        <v>1369</v>
      </c>
      <c r="B754" s="229" t="s">
        <v>1370</v>
      </c>
      <c r="C754" s="230">
        <v>0</v>
      </c>
      <c r="D754" s="235">
        <v>0</v>
      </c>
      <c r="E754" s="231">
        <f t="shared" si="143"/>
      </c>
      <c r="F754" s="232"/>
      <c r="G754" s="233">
        <v>0</v>
      </c>
      <c r="H754" s="234">
        <f t="shared" si="145"/>
        <v>0</v>
      </c>
      <c r="I754" s="239"/>
      <c r="J754" s="239"/>
      <c r="K754" s="239"/>
      <c r="L754" s="239"/>
      <c r="M754" s="239"/>
      <c r="N754" s="239"/>
      <c r="O754" s="210">
        <f t="shared" si="142"/>
        <v>0</v>
      </c>
    </row>
    <row r="755" spans="1:15" ht="15" customHeight="1">
      <c r="A755" s="228" t="s">
        <v>1371</v>
      </c>
      <c r="B755" s="229" t="s">
        <v>1372</v>
      </c>
      <c r="C755" s="230">
        <v>0</v>
      </c>
      <c r="D755" s="235">
        <v>0</v>
      </c>
      <c r="E755" s="231">
        <f t="shared" si="143"/>
      </c>
      <c r="F755" s="232"/>
      <c r="G755" s="233">
        <v>0</v>
      </c>
      <c r="H755" s="234">
        <f t="shared" si="145"/>
        <v>0</v>
      </c>
      <c r="I755" s="239"/>
      <c r="J755" s="239"/>
      <c r="K755" s="239"/>
      <c r="L755" s="239"/>
      <c r="M755" s="239"/>
      <c r="N755" s="239"/>
      <c r="O755" s="210">
        <f t="shared" si="142"/>
        <v>0</v>
      </c>
    </row>
    <row r="756" spans="1:15" ht="15" customHeight="1">
      <c r="A756" s="228" t="s">
        <v>1373</v>
      </c>
      <c r="B756" s="229" t="s">
        <v>1374</v>
      </c>
      <c r="C756" s="230">
        <v>0</v>
      </c>
      <c r="D756" s="235">
        <v>0</v>
      </c>
      <c r="E756" s="231">
        <f t="shared" si="143"/>
      </c>
      <c r="F756" s="232"/>
      <c r="G756" s="233">
        <v>0</v>
      </c>
      <c r="H756" s="234">
        <f t="shared" si="145"/>
        <v>0</v>
      </c>
      <c r="I756" s="239"/>
      <c r="J756" s="239"/>
      <c r="K756" s="239"/>
      <c r="L756" s="239"/>
      <c r="M756" s="239"/>
      <c r="N756" s="239"/>
      <c r="O756" s="210">
        <f t="shared" si="142"/>
        <v>0</v>
      </c>
    </row>
    <row r="757" spans="1:15" ht="15" customHeight="1">
      <c r="A757" s="228" t="s">
        <v>1375</v>
      </c>
      <c r="B757" s="229" t="s">
        <v>1376</v>
      </c>
      <c r="C757" s="230">
        <v>0</v>
      </c>
      <c r="D757" s="235">
        <v>0</v>
      </c>
      <c r="E757" s="231">
        <f t="shared" si="143"/>
      </c>
      <c r="F757" s="232"/>
      <c r="G757" s="233">
        <v>0</v>
      </c>
      <c r="H757" s="234">
        <f t="shared" si="145"/>
        <v>0</v>
      </c>
      <c r="I757" s="239"/>
      <c r="J757" s="239"/>
      <c r="K757" s="239"/>
      <c r="L757" s="239"/>
      <c r="M757" s="239"/>
      <c r="N757" s="239"/>
      <c r="O757" s="210">
        <f t="shared" si="142"/>
        <v>0</v>
      </c>
    </row>
    <row r="758" spans="1:15" ht="15" customHeight="1">
      <c r="A758" s="228" t="s">
        <v>1377</v>
      </c>
      <c r="B758" s="229" t="s">
        <v>1378</v>
      </c>
      <c r="C758" s="230">
        <f>SUM(C759:C772)</f>
        <v>934</v>
      </c>
      <c r="D758" s="230">
        <f>SUM(D759:D772)</f>
        <v>1076</v>
      </c>
      <c r="E758" s="231">
        <f t="shared" si="143"/>
        <v>115.20342612419701</v>
      </c>
      <c r="F758" s="232"/>
      <c r="G758" s="233">
        <v>1076</v>
      </c>
      <c r="H758" s="234">
        <f t="shared" si="145"/>
        <v>1076</v>
      </c>
      <c r="I758" s="239">
        <f aca="true" t="shared" si="153" ref="I758:N758">SUM(I759:I772)</f>
        <v>1076</v>
      </c>
      <c r="J758" s="239">
        <f t="shared" si="153"/>
        <v>0</v>
      </c>
      <c r="K758" s="239">
        <f t="shared" si="153"/>
        <v>0</v>
      </c>
      <c r="L758" s="239">
        <f t="shared" si="153"/>
        <v>0</v>
      </c>
      <c r="M758" s="239">
        <f t="shared" si="153"/>
        <v>0</v>
      </c>
      <c r="N758" s="239">
        <f t="shared" si="153"/>
        <v>0</v>
      </c>
      <c r="O758" s="210">
        <f t="shared" si="142"/>
        <v>0.1076</v>
      </c>
    </row>
    <row r="759" spans="1:15" ht="15" customHeight="1">
      <c r="A759" s="228" t="s">
        <v>1379</v>
      </c>
      <c r="B759" s="229" t="s">
        <v>71</v>
      </c>
      <c r="C759" s="230">
        <v>306</v>
      </c>
      <c r="D759" s="235">
        <v>403</v>
      </c>
      <c r="E759" s="231">
        <f t="shared" si="143"/>
        <v>131.69934640522877</v>
      </c>
      <c r="F759" s="232"/>
      <c r="G759" s="233">
        <v>403</v>
      </c>
      <c r="H759" s="234">
        <f t="shared" si="145"/>
        <v>403</v>
      </c>
      <c r="I759" s="239">
        <v>403</v>
      </c>
      <c r="J759" s="239"/>
      <c r="K759" s="239"/>
      <c r="L759" s="239"/>
      <c r="M759" s="239"/>
      <c r="N759" s="239"/>
      <c r="O759" s="210">
        <f t="shared" si="142"/>
        <v>0.0403</v>
      </c>
    </row>
    <row r="760" spans="1:15" ht="15" customHeight="1">
      <c r="A760" s="228" t="s">
        <v>1380</v>
      </c>
      <c r="B760" s="229" t="s">
        <v>73</v>
      </c>
      <c r="C760" s="230">
        <v>100</v>
      </c>
      <c r="D760" s="235">
        <v>0</v>
      </c>
      <c r="E760" s="231">
        <f t="shared" si="143"/>
        <v>0</v>
      </c>
      <c r="F760" s="232"/>
      <c r="G760" s="233">
        <v>0</v>
      </c>
      <c r="H760" s="234">
        <f t="shared" si="145"/>
        <v>0</v>
      </c>
      <c r="I760" s="239">
        <v>0</v>
      </c>
      <c r="J760" s="239"/>
      <c r="K760" s="239"/>
      <c r="L760" s="239"/>
      <c r="M760" s="239"/>
      <c r="N760" s="239"/>
      <c r="O760" s="210">
        <f t="shared" si="142"/>
        <v>0</v>
      </c>
    </row>
    <row r="761" spans="1:15" ht="15" customHeight="1">
      <c r="A761" s="228" t="s">
        <v>1381</v>
      </c>
      <c r="B761" s="229" t="s">
        <v>75</v>
      </c>
      <c r="C761" s="230">
        <v>0</v>
      </c>
      <c r="D761" s="235">
        <v>0</v>
      </c>
      <c r="E761" s="231">
        <f t="shared" si="143"/>
      </c>
      <c r="F761" s="232"/>
      <c r="G761" s="233">
        <v>0</v>
      </c>
      <c r="H761" s="234">
        <f t="shared" si="145"/>
        <v>0</v>
      </c>
      <c r="I761" s="239">
        <v>0</v>
      </c>
      <c r="J761" s="239"/>
      <c r="K761" s="239"/>
      <c r="L761" s="239"/>
      <c r="M761" s="239"/>
      <c r="N761" s="239"/>
      <c r="O761" s="210">
        <f t="shared" si="142"/>
        <v>0</v>
      </c>
    </row>
    <row r="762" spans="1:15" ht="15" customHeight="1">
      <c r="A762" s="228" t="s">
        <v>1382</v>
      </c>
      <c r="B762" s="229" t="s">
        <v>1383</v>
      </c>
      <c r="C762" s="230">
        <v>0</v>
      </c>
      <c r="D762" s="235">
        <v>0</v>
      </c>
      <c r="E762" s="231">
        <f t="shared" si="143"/>
      </c>
      <c r="F762" s="232"/>
      <c r="G762" s="233">
        <v>0</v>
      </c>
      <c r="H762" s="234">
        <f t="shared" si="145"/>
        <v>0</v>
      </c>
      <c r="I762" s="239">
        <v>0</v>
      </c>
      <c r="J762" s="239"/>
      <c r="K762" s="239"/>
      <c r="L762" s="239"/>
      <c r="M762" s="239"/>
      <c r="N762" s="239"/>
      <c r="O762" s="210">
        <f t="shared" si="142"/>
        <v>0</v>
      </c>
    </row>
    <row r="763" spans="1:15" ht="15" customHeight="1">
      <c r="A763" s="228" t="s">
        <v>1384</v>
      </c>
      <c r="B763" s="229" t="s">
        <v>1385</v>
      </c>
      <c r="C763" s="230">
        <v>0</v>
      </c>
      <c r="D763" s="235">
        <v>0</v>
      </c>
      <c r="E763" s="231">
        <f t="shared" si="143"/>
      </c>
      <c r="F763" s="232"/>
      <c r="G763" s="233">
        <v>0</v>
      </c>
      <c r="H763" s="234">
        <f t="shared" si="145"/>
        <v>0</v>
      </c>
      <c r="I763" s="239">
        <v>0</v>
      </c>
      <c r="J763" s="239"/>
      <c r="K763" s="239"/>
      <c r="L763" s="239"/>
      <c r="M763" s="239"/>
      <c r="N763" s="239"/>
      <c r="O763" s="210">
        <f t="shared" si="142"/>
        <v>0</v>
      </c>
    </row>
    <row r="764" spans="1:15" ht="15" customHeight="1">
      <c r="A764" s="228" t="s">
        <v>1386</v>
      </c>
      <c r="B764" s="229" t="s">
        <v>1387</v>
      </c>
      <c r="C764" s="230">
        <v>0</v>
      </c>
      <c r="D764" s="235">
        <v>0</v>
      </c>
      <c r="E764" s="231">
        <f t="shared" si="143"/>
      </c>
      <c r="F764" s="232"/>
      <c r="G764" s="233">
        <v>0</v>
      </c>
      <c r="H764" s="234">
        <f t="shared" si="145"/>
        <v>0</v>
      </c>
      <c r="I764" s="239">
        <v>0</v>
      </c>
      <c r="J764" s="239"/>
      <c r="K764" s="239"/>
      <c r="L764" s="239"/>
      <c r="M764" s="239"/>
      <c r="N764" s="239"/>
      <c r="O764" s="210">
        <f t="shared" si="142"/>
        <v>0</v>
      </c>
    </row>
    <row r="765" spans="1:15" ht="15" customHeight="1">
      <c r="A765" s="228" t="s">
        <v>1388</v>
      </c>
      <c r="B765" s="229" t="s">
        <v>1389</v>
      </c>
      <c r="C765" s="230">
        <v>0</v>
      </c>
      <c r="D765" s="235">
        <v>5</v>
      </c>
      <c r="E765" s="231">
        <f t="shared" si="143"/>
      </c>
      <c r="F765" s="232"/>
      <c r="G765" s="233">
        <v>5</v>
      </c>
      <c r="H765" s="234">
        <f t="shared" si="145"/>
        <v>5</v>
      </c>
      <c r="I765" s="239">
        <v>5</v>
      </c>
      <c r="J765" s="239"/>
      <c r="K765" s="239"/>
      <c r="L765" s="239"/>
      <c r="M765" s="239"/>
      <c r="N765" s="239"/>
      <c r="O765" s="210">
        <f t="shared" si="142"/>
        <v>0.0005</v>
      </c>
    </row>
    <row r="766" spans="1:15" ht="15" customHeight="1">
      <c r="A766" s="228" t="s">
        <v>1390</v>
      </c>
      <c r="B766" s="229" t="s">
        <v>1391</v>
      </c>
      <c r="C766" s="230">
        <v>0</v>
      </c>
      <c r="D766" s="235">
        <v>70</v>
      </c>
      <c r="E766" s="231">
        <f t="shared" si="143"/>
      </c>
      <c r="F766" s="232"/>
      <c r="G766" s="233">
        <v>70</v>
      </c>
      <c r="H766" s="234">
        <f t="shared" si="145"/>
        <v>70</v>
      </c>
      <c r="I766" s="239">
        <v>70</v>
      </c>
      <c r="J766" s="239"/>
      <c r="K766" s="239"/>
      <c r="L766" s="239"/>
      <c r="M766" s="239"/>
      <c r="N766" s="239"/>
      <c r="O766" s="210">
        <f aca="true" t="shared" si="154" ref="O766:O784">D766/10000</f>
        <v>0.007</v>
      </c>
    </row>
    <row r="767" spans="1:15" ht="15" customHeight="1">
      <c r="A767" s="228" t="s">
        <v>1392</v>
      </c>
      <c r="B767" s="229" t="s">
        <v>1393</v>
      </c>
      <c r="C767" s="230">
        <v>0</v>
      </c>
      <c r="D767" s="235">
        <v>0</v>
      </c>
      <c r="E767" s="231">
        <f t="shared" si="143"/>
      </c>
      <c r="F767" s="232"/>
      <c r="G767" s="233">
        <v>0</v>
      </c>
      <c r="H767" s="234">
        <f t="shared" si="145"/>
        <v>0</v>
      </c>
      <c r="I767" s="239"/>
      <c r="J767" s="239"/>
      <c r="K767" s="239"/>
      <c r="L767" s="239"/>
      <c r="M767" s="239"/>
      <c r="N767" s="239"/>
      <c r="O767" s="210">
        <f t="shared" si="154"/>
        <v>0</v>
      </c>
    </row>
    <row r="768" spans="1:15" ht="15" customHeight="1">
      <c r="A768" s="228" t="s">
        <v>1394</v>
      </c>
      <c r="B768" s="229" t="s">
        <v>1395</v>
      </c>
      <c r="C768" s="230">
        <v>0</v>
      </c>
      <c r="D768" s="235">
        <v>0</v>
      </c>
      <c r="E768" s="231">
        <f t="shared" si="143"/>
      </c>
      <c r="F768" s="232"/>
      <c r="G768" s="233">
        <v>0</v>
      </c>
      <c r="H768" s="234">
        <f t="shared" si="145"/>
        <v>0</v>
      </c>
      <c r="I768" s="239"/>
      <c r="J768" s="239"/>
      <c r="K768" s="239"/>
      <c r="L768" s="239"/>
      <c r="M768" s="239"/>
      <c r="N768" s="239"/>
      <c r="O768" s="210">
        <f t="shared" si="154"/>
        <v>0</v>
      </c>
    </row>
    <row r="769" spans="1:15" ht="15" customHeight="1">
      <c r="A769" s="228" t="s">
        <v>1396</v>
      </c>
      <c r="B769" s="229" t="s">
        <v>172</v>
      </c>
      <c r="C769" s="230">
        <v>0</v>
      </c>
      <c r="D769" s="235">
        <v>0</v>
      </c>
      <c r="E769" s="231">
        <f t="shared" si="143"/>
      </c>
      <c r="F769" s="232"/>
      <c r="G769" s="233">
        <v>0</v>
      </c>
      <c r="H769" s="234">
        <f t="shared" si="145"/>
        <v>0</v>
      </c>
      <c r="I769" s="239"/>
      <c r="J769" s="239"/>
      <c r="K769" s="239"/>
      <c r="L769" s="239"/>
      <c r="M769" s="239"/>
      <c r="N769" s="239"/>
      <c r="O769" s="210">
        <f t="shared" si="154"/>
        <v>0</v>
      </c>
    </row>
    <row r="770" spans="1:15" ht="15" customHeight="1">
      <c r="A770" s="228" t="s">
        <v>1397</v>
      </c>
      <c r="B770" s="229" t="s">
        <v>1398</v>
      </c>
      <c r="C770" s="230">
        <v>0</v>
      </c>
      <c r="D770" s="235">
        <v>0</v>
      </c>
      <c r="E770" s="231">
        <f t="shared" si="143"/>
      </c>
      <c r="F770" s="232"/>
      <c r="G770" s="233">
        <v>0</v>
      </c>
      <c r="H770" s="234">
        <f t="shared" si="145"/>
        <v>0</v>
      </c>
      <c r="I770" s="239"/>
      <c r="J770" s="239"/>
      <c r="K770" s="239"/>
      <c r="L770" s="239"/>
      <c r="M770" s="239"/>
      <c r="N770" s="239"/>
      <c r="O770" s="210">
        <f t="shared" si="154"/>
        <v>0</v>
      </c>
    </row>
    <row r="771" spans="1:15" ht="15" customHeight="1">
      <c r="A771" s="228" t="s">
        <v>1399</v>
      </c>
      <c r="B771" s="229" t="s">
        <v>89</v>
      </c>
      <c r="C771" s="230">
        <v>508</v>
      </c>
      <c r="D771" s="235">
        <v>598</v>
      </c>
      <c r="E771" s="231">
        <f t="shared" si="143"/>
        <v>117.71653543307086</v>
      </c>
      <c r="F771" s="247"/>
      <c r="G771" s="233">
        <v>598</v>
      </c>
      <c r="H771" s="234">
        <f t="shared" si="145"/>
        <v>598</v>
      </c>
      <c r="I771" s="239">
        <v>598</v>
      </c>
      <c r="J771" s="239"/>
      <c r="K771" s="239"/>
      <c r="L771" s="239"/>
      <c r="M771" s="239"/>
      <c r="N771" s="239"/>
      <c r="O771" s="210">
        <f t="shared" si="154"/>
        <v>0.0598</v>
      </c>
    </row>
    <row r="772" spans="1:15" ht="15" customHeight="1">
      <c r="A772" s="228" t="s">
        <v>1400</v>
      </c>
      <c r="B772" s="229" t="s">
        <v>1401</v>
      </c>
      <c r="C772" s="230">
        <v>20</v>
      </c>
      <c r="D772" s="235">
        <v>0</v>
      </c>
      <c r="E772" s="231">
        <f t="shared" si="143"/>
        <v>0</v>
      </c>
      <c r="F772" s="232"/>
      <c r="G772" s="233">
        <v>0</v>
      </c>
      <c r="H772" s="234">
        <f t="shared" si="145"/>
        <v>0</v>
      </c>
      <c r="I772" s="239"/>
      <c r="J772" s="239"/>
      <c r="K772" s="239"/>
      <c r="L772" s="239"/>
      <c r="M772" s="239"/>
      <c r="N772" s="239"/>
      <c r="O772" s="210">
        <f t="shared" si="154"/>
        <v>0</v>
      </c>
    </row>
    <row r="773" spans="1:15" ht="15" customHeight="1">
      <c r="A773" s="228" t="s">
        <v>1402</v>
      </c>
      <c r="B773" s="229" t="s">
        <v>1403</v>
      </c>
      <c r="C773" s="230">
        <v>926</v>
      </c>
      <c r="D773" s="235">
        <v>898</v>
      </c>
      <c r="E773" s="231">
        <f t="shared" si="143"/>
        <v>96.97624190064795</v>
      </c>
      <c r="F773" s="232"/>
      <c r="G773" s="233">
        <v>0</v>
      </c>
      <c r="H773" s="234">
        <f t="shared" si="145"/>
        <v>898</v>
      </c>
      <c r="I773" s="239"/>
      <c r="J773" s="239">
        <v>898</v>
      </c>
      <c r="K773" s="239"/>
      <c r="L773" s="239"/>
      <c r="M773" s="239"/>
      <c r="N773" s="239"/>
      <c r="O773" s="210">
        <f t="shared" si="154"/>
        <v>0.0898</v>
      </c>
    </row>
    <row r="774" spans="1:15" ht="15" customHeight="1">
      <c r="A774" s="228" t="s">
        <v>1404</v>
      </c>
      <c r="B774" s="229" t="s">
        <v>1405</v>
      </c>
      <c r="C774" s="230">
        <f>C775+C786+C787+C790+C791+C792</f>
        <v>141990</v>
      </c>
      <c r="D774" s="230">
        <f>D775+D786+D787+D790+D791+D792</f>
        <v>37373</v>
      </c>
      <c r="E774" s="231">
        <f t="shared" si="143"/>
        <v>26.320867666737097</v>
      </c>
      <c r="F774" s="232"/>
      <c r="G774" s="233">
        <v>22831</v>
      </c>
      <c r="H774" s="234">
        <f t="shared" si="145"/>
        <v>36257</v>
      </c>
      <c r="I774" s="239">
        <f aca="true" t="shared" si="155" ref="I774:N774">I775+I786+I787+I790+I791+I792</f>
        <v>36007</v>
      </c>
      <c r="J774" s="239">
        <f t="shared" si="155"/>
        <v>0</v>
      </c>
      <c r="K774" s="239">
        <f t="shared" si="155"/>
        <v>250</v>
      </c>
      <c r="L774" s="239">
        <f t="shared" si="155"/>
        <v>0</v>
      </c>
      <c r="M774" s="239">
        <f t="shared" si="155"/>
        <v>0</v>
      </c>
      <c r="N774" s="239">
        <f t="shared" si="155"/>
        <v>0</v>
      </c>
      <c r="O774" s="210">
        <f t="shared" si="154"/>
        <v>3.7373</v>
      </c>
    </row>
    <row r="775" spans="1:15" ht="15" customHeight="1">
      <c r="A775" s="228" t="s">
        <v>1406</v>
      </c>
      <c r="B775" s="229" t="s">
        <v>1407</v>
      </c>
      <c r="C775" s="230">
        <f>SUM(C776:C785)</f>
        <v>38064</v>
      </c>
      <c r="D775" s="230">
        <f>SUM(D776:D785)</f>
        <v>2863</v>
      </c>
      <c r="E775" s="231">
        <f aca="true" t="shared" si="156" ref="E775:E838">_xlfn.IFERROR(D775/C775*100,"")</f>
        <v>7.521542664985288</v>
      </c>
      <c r="F775" s="232"/>
      <c r="G775" s="233">
        <v>2653</v>
      </c>
      <c r="H775" s="234">
        <f t="shared" si="145"/>
        <v>2863</v>
      </c>
      <c r="I775" s="239">
        <f aca="true" t="shared" si="157" ref="I775:N775">SUM(I776:I785)</f>
        <v>2653</v>
      </c>
      <c r="J775" s="239">
        <f t="shared" si="157"/>
        <v>0</v>
      </c>
      <c r="K775" s="239">
        <f t="shared" si="157"/>
        <v>210</v>
      </c>
      <c r="L775" s="239">
        <f t="shared" si="157"/>
        <v>0</v>
      </c>
      <c r="M775" s="239">
        <f t="shared" si="157"/>
        <v>0</v>
      </c>
      <c r="N775" s="239">
        <f t="shared" si="157"/>
        <v>0</v>
      </c>
      <c r="O775" s="210">
        <f t="shared" si="154"/>
        <v>0.2863</v>
      </c>
    </row>
    <row r="776" spans="1:15" ht="15" customHeight="1">
      <c r="A776" s="228" t="s">
        <v>1408</v>
      </c>
      <c r="B776" s="229" t="s">
        <v>71</v>
      </c>
      <c r="C776" s="230">
        <v>972</v>
      </c>
      <c r="D776" s="235">
        <v>779</v>
      </c>
      <c r="E776" s="231">
        <f t="shared" si="156"/>
        <v>80.1440329218107</v>
      </c>
      <c r="F776" s="232"/>
      <c r="G776" s="233">
        <v>779</v>
      </c>
      <c r="H776" s="234">
        <f aca="true" t="shared" si="158" ref="H776:H839">SUM(I776:N776)</f>
        <v>779</v>
      </c>
      <c r="I776" s="239">
        <v>779</v>
      </c>
      <c r="J776" s="239"/>
      <c r="K776" s="239"/>
      <c r="L776" s="239"/>
      <c r="M776" s="239"/>
      <c r="N776" s="239"/>
      <c r="O776" s="210">
        <f t="shared" si="154"/>
        <v>0.0779</v>
      </c>
    </row>
    <row r="777" spans="1:15" ht="15" customHeight="1">
      <c r="A777" s="228" t="s">
        <v>1409</v>
      </c>
      <c r="B777" s="229" t="s">
        <v>73</v>
      </c>
      <c r="C777" s="230">
        <v>1223</v>
      </c>
      <c r="D777" s="235">
        <v>210</v>
      </c>
      <c r="E777" s="231">
        <f t="shared" si="156"/>
        <v>17.170891251022077</v>
      </c>
      <c r="F777" s="232"/>
      <c r="G777" s="233">
        <v>0</v>
      </c>
      <c r="H777" s="234">
        <f t="shared" si="158"/>
        <v>210</v>
      </c>
      <c r="I777" s="239">
        <v>0</v>
      </c>
      <c r="J777" s="239"/>
      <c r="K777" s="239">
        <v>210</v>
      </c>
      <c r="L777" s="239"/>
      <c r="M777" s="239"/>
      <c r="N777" s="239"/>
      <c r="O777" s="210">
        <f t="shared" si="154"/>
        <v>0.021</v>
      </c>
    </row>
    <row r="778" spans="1:15" ht="15" customHeight="1">
      <c r="A778" s="228" t="s">
        <v>1410</v>
      </c>
      <c r="B778" s="229" t="s">
        <v>75</v>
      </c>
      <c r="C778" s="230">
        <v>2630</v>
      </c>
      <c r="D778" s="235">
        <v>20</v>
      </c>
      <c r="E778" s="231">
        <f t="shared" si="156"/>
        <v>0.7604562737642585</v>
      </c>
      <c r="F778" s="232"/>
      <c r="G778" s="233">
        <v>20</v>
      </c>
      <c r="H778" s="234">
        <f t="shared" si="158"/>
        <v>20</v>
      </c>
      <c r="I778" s="239">
        <v>20</v>
      </c>
      <c r="J778" s="239"/>
      <c r="K778" s="239"/>
      <c r="L778" s="239"/>
      <c r="M778" s="239"/>
      <c r="N778" s="239"/>
      <c r="O778" s="210">
        <f t="shared" si="154"/>
        <v>0.002</v>
      </c>
    </row>
    <row r="779" spans="1:15" ht="15" customHeight="1">
      <c r="A779" s="228" t="s">
        <v>1411</v>
      </c>
      <c r="B779" s="229" t="s">
        <v>1412</v>
      </c>
      <c r="C779" s="230">
        <v>1455</v>
      </c>
      <c r="D779" s="235">
        <v>1238</v>
      </c>
      <c r="E779" s="231">
        <f t="shared" si="156"/>
        <v>85.08591065292096</v>
      </c>
      <c r="F779" s="232"/>
      <c r="G779" s="233">
        <v>1238</v>
      </c>
      <c r="H779" s="234">
        <f t="shared" si="158"/>
        <v>1238</v>
      </c>
      <c r="I779" s="239">
        <v>1238</v>
      </c>
      <c r="J779" s="239"/>
      <c r="K779" s="239"/>
      <c r="L779" s="239"/>
      <c r="M779" s="239"/>
      <c r="N779" s="239"/>
      <c r="O779" s="210">
        <f t="shared" si="154"/>
        <v>0.1238</v>
      </c>
    </row>
    <row r="780" spans="1:15" ht="15" customHeight="1">
      <c r="A780" s="228" t="s">
        <v>1413</v>
      </c>
      <c r="B780" s="229" t="s">
        <v>1414</v>
      </c>
      <c r="C780" s="230">
        <v>134</v>
      </c>
      <c r="D780" s="235">
        <v>115</v>
      </c>
      <c r="E780" s="231">
        <f t="shared" si="156"/>
        <v>85.82089552238806</v>
      </c>
      <c r="F780" s="232"/>
      <c r="G780" s="233">
        <v>115</v>
      </c>
      <c r="H780" s="234">
        <f t="shared" si="158"/>
        <v>115</v>
      </c>
      <c r="I780" s="239">
        <v>115</v>
      </c>
      <c r="J780" s="239"/>
      <c r="K780" s="239"/>
      <c r="L780" s="239"/>
      <c r="M780" s="239"/>
      <c r="N780" s="239"/>
      <c r="O780" s="210">
        <f t="shared" si="154"/>
        <v>0.0115</v>
      </c>
    </row>
    <row r="781" spans="1:15" ht="15" customHeight="1">
      <c r="A781" s="228" t="s">
        <v>1415</v>
      </c>
      <c r="B781" s="229" t="s">
        <v>1416</v>
      </c>
      <c r="C781" s="230">
        <v>0</v>
      </c>
      <c r="D781" s="235">
        <v>0</v>
      </c>
      <c r="E781" s="231">
        <f t="shared" si="156"/>
      </c>
      <c r="F781" s="232"/>
      <c r="G781" s="233">
        <v>0</v>
      </c>
      <c r="H781" s="234">
        <f t="shared" si="158"/>
        <v>0</v>
      </c>
      <c r="I781" s="239">
        <v>0</v>
      </c>
      <c r="J781" s="239"/>
      <c r="K781" s="239"/>
      <c r="L781" s="239"/>
      <c r="M781" s="239"/>
      <c r="N781" s="239"/>
      <c r="O781" s="210">
        <f t="shared" si="154"/>
        <v>0</v>
      </c>
    </row>
    <row r="782" spans="1:15" ht="15" customHeight="1">
      <c r="A782" s="228" t="s">
        <v>1417</v>
      </c>
      <c r="B782" s="229" t="s">
        <v>1418</v>
      </c>
      <c r="C782" s="230">
        <v>760</v>
      </c>
      <c r="D782" s="235">
        <v>0</v>
      </c>
      <c r="E782" s="231">
        <f t="shared" si="156"/>
        <v>0</v>
      </c>
      <c r="F782" s="232"/>
      <c r="G782" s="233">
        <v>0</v>
      </c>
      <c r="H782" s="234">
        <f t="shared" si="158"/>
        <v>0</v>
      </c>
      <c r="I782" s="239">
        <v>0</v>
      </c>
      <c r="J782" s="239"/>
      <c r="K782" s="239"/>
      <c r="L782" s="239"/>
      <c r="M782" s="239"/>
      <c r="N782" s="239"/>
      <c r="O782" s="210">
        <f t="shared" si="154"/>
        <v>0</v>
      </c>
    </row>
    <row r="783" spans="1:15" ht="15" customHeight="1">
      <c r="A783" s="228" t="s">
        <v>1419</v>
      </c>
      <c r="B783" s="229" t="s">
        <v>1420</v>
      </c>
      <c r="C783" s="230">
        <v>219</v>
      </c>
      <c r="D783" s="235">
        <v>0</v>
      </c>
      <c r="E783" s="231">
        <f t="shared" si="156"/>
        <v>0</v>
      </c>
      <c r="F783" s="247"/>
      <c r="G783" s="233">
        <v>0</v>
      </c>
      <c r="H783" s="234">
        <f t="shared" si="158"/>
        <v>0</v>
      </c>
      <c r="I783" s="239">
        <v>0</v>
      </c>
      <c r="J783" s="239"/>
      <c r="K783" s="239"/>
      <c r="L783" s="239"/>
      <c r="M783" s="239"/>
      <c r="N783" s="239"/>
      <c r="O783" s="210">
        <f t="shared" si="154"/>
        <v>0</v>
      </c>
    </row>
    <row r="784" spans="1:15" ht="15" customHeight="1">
      <c r="A784" s="228" t="s">
        <v>1421</v>
      </c>
      <c r="B784" s="229" t="s">
        <v>1422</v>
      </c>
      <c r="C784" s="230">
        <v>0</v>
      </c>
      <c r="D784" s="235">
        <v>0</v>
      </c>
      <c r="E784" s="231">
        <f t="shared" si="156"/>
      </c>
      <c r="F784" s="232"/>
      <c r="G784" s="233">
        <v>0</v>
      </c>
      <c r="H784" s="234">
        <f t="shared" si="158"/>
        <v>0</v>
      </c>
      <c r="I784" s="239">
        <v>0</v>
      </c>
      <c r="J784" s="239"/>
      <c r="K784" s="239"/>
      <c r="L784" s="239"/>
      <c r="M784" s="239"/>
      <c r="N784" s="239"/>
      <c r="O784" s="210">
        <f t="shared" si="154"/>
        <v>0</v>
      </c>
    </row>
    <row r="785" spans="1:15" ht="15" customHeight="1">
      <c r="A785" s="228" t="s">
        <v>1423</v>
      </c>
      <c r="B785" s="229" t="s">
        <v>1424</v>
      </c>
      <c r="C785" s="230">
        <v>30671</v>
      </c>
      <c r="D785" s="235">
        <v>501</v>
      </c>
      <c r="E785" s="231">
        <f t="shared" si="156"/>
        <v>1.633464836490496</v>
      </c>
      <c r="F785" s="232"/>
      <c r="G785" s="233">
        <v>501</v>
      </c>
      <c r="H785" s="234">
        <f t="shared" si="158"/>
        <v>501</v>
      </c>
      <c r="I785" s="239">
        <v>501</v>
      </c>
      <c r="J785" s="239"/>
      <c r="K785" s="239"/>
      <c r="L785" s="239"/>
      <c r="M785" s="239"/>
      <c r="N785" s="239"/>
      <c r="O785" s="210">
        <f aca="true" t="shared" si="159" ref="O785:O816">D785/10000</f>
        <v>0.0501</v>
      </c>
    </row>
    <row r="786" spans="1:15" ht="15" customHeight="1">
      <c r="A786" s="228" t="s">
        <v>1425</v>
      </c>
      <c r="B786" s="229" t="s">
        <v>1426</v>
      </c>
      <c r="C786" s="230">
        <v>236</v>
      </c>
      <c r="D786" s="235">
        <v>133</v>
      </c>
      <c r="E786" s="231">
        <f t="shared" si="156"/>
        <v>56.355932203389834</v>
      </c>
      <c r="F786" s="232"/>
      <c r="G786" s="233">
        <v>133</v>
      </c>
      <c r="H786" s="234">
        <f t="shared" si="158"/>
        <v>133</v>
      </c>
      <c r="I786" s="239">
        <v>133</v>
      </c>
      <c r="J786" s="239"/>
      <c r="K786" s="239"/>
      <c r="L786" s="239"/>
      <c r="M786" s="239"/>
      <c r="N786" s="239"/>
      <c r="O786" s="210">
        <f t="shared" si="159"/>
        <v>0.0133</v>
      </c>
    </row>
    <row r="787" spans="1:15" ht="15" customHeight="1">
      <c r="A787" s="228" t="s">
        <v>1427</v>
      </c>
      <c r="B787" s="229" t="s">
        <v>1428</v>
      </c>
      <c r="C787" s="230">
        <f>SUM(C788:C789)</f>
        <v>20271</v>
      </c>
      <c r="D787" s="230">
        <f>SUM(D788:D789)</f>
        <v>967</v>
      </c>
      <c r="E787" s="231">
        <f t="shared" si="156"/>
        <v>4.770361600315722</v>
      </c>
      <c r="F787" s="232"/>
      <c r="G787" s="233">
        <v>927</v>
      </c>
      <c r="H787" s="234">
        <f t="shared" si="158"/>
        <v>967</v>
      </c>
      <c r="I787" s="239">
        <f aca="true" t="shared" si="160" ref="I787:N787">SUM(I788:I789)</f>
        <v>927</v>
      </c>
      <c r="J787" s="239">
        <f t="shared" si="160"/>
        <v>0</v>
      </c>
      <c r="K787" s="239">
        <f t="shared" si="160"/>
        <v>40</v>
      </c>
      <c r="L787" s="239">
        <f t="shared" si="160"/>
        <v>0</v>
      </c>
      <c r="M787" s="239">
        <f t="shared" si="160"/>
        <v>0</v>
      </c>
      <c r="N787" s="239">
        <f t="shared" si="160"/>
        <v>0</v>
      </c>
      <c r="O787" s="210">
        <f t="shared" si="159"/>
        <v>0.0967</v>
      </c>
    </row>
    <row r="788" spans="1:15" ht="15" customHeight="1">
      <c r="A788" s="228" t="s">
        <v>1429</v>
      </c>
      <c r="B788" s="229" t="s">
        <v>1430</v>
      </c>
      <c r="C788" s="230">
        <v>0</v>
      </c>
      <c r="D788" s="235">
        <v>0</v>
      </c>
      <c r="E788" s="231">
        <f t="shared" si="156"/>
      </c>
      <c r="F788" s="232"/>
      <c r="G788" s="233">
        <v>0</v>
      </c>
      <c r="H788" s="234">
        <f t="shared" si="158"/>
        <v>0</v>
      </c>
      <c r="I788" s="239">
        <v>0</v>
      </c>
      <c r="J788" s="239"/>
      <c r="K788" s="239"/>
      <c r="L788" s="239"/>
      <c r="M788" s="239"/>
      <c r="N788" s="239"/>
      <c r="O788" s="210">
        <f t="shared" si="159"/>
        <v>0</v>
      </c>
    </row>
    <row r="789" spans="1:15" ht="15" customHeight="1">
      <c r="A789" s="228" t="s">
        <v>1431</v>
      </c>
      <c r="B789" s="229" t="s">
        <v>1432</v>
      </c>
      <c r="C789" s="230">
        <v>20271</v>
      </c>
      <c r="D789" s="230">
        <v>967</v>
      </c>
      <c r="E789" s="231">
        <f t="shared" si="156"/>
        <v>4.770361600315722</v>
      </c>
      <c r="F789" s="232"/>
      <c r="G789" s="233">
        <v>927</v>
      </c>
      <c r="H789" s="234">
        <f t="shared" si="158"/>
        <v>967</v>
      </c>
      <c r="I789" s="239">
        <v>927</v>
      </c>
      <c r="J789" s="239"/>
      <c r="K789" s="239">
        <v>40</v>
      </c>
      <c r="L789" s="239"/>
      <c r="M789" s="239"/>
      <c r="N789" s="239"/>
      <c r="O789" s="210">
        <f t="shared" si="159"/>
        <v>0.0967</v>
      </c>
    </row>
    <row r="790" spans="1:15" ht="15" customHeight="1">
      <c r="A790" s="228" t="s">
        <v>1433</v>
      </c>
      <c r="B790" s="229" t="s">
        <v>1434</v>
      </c>
      <c r="C790" s="230">
        <v>9630</v>
      </c>
      <c r="D790" s="235">
        <v>8790</v>
      </c>
      <c r="E790" s="231">
        <f t="shared" si="156"/>
        <v>91.27725856697819</v>
      </c>
      <c r="F790" s="247"/>
      <c r="G790" s="233">
        <v>8790</v>
      </c>
      <c r="H790" s="234">
        <f t="shared" si="158"/>
        <v>8790</v>
      </c>
      <c r="I790" s="239">
        <v>8790</v>
      </c>
      <c r="J790" s="239"/>
      <c r="K790" s="239"/>
      <c r="L790" s="239"/>
      <c r="M790" s="239"/>
      <c r="N790" s="239"/>
      <c r="O790" s="210">
        <f t="shared" si="159"/>
        <v>0.879</v>
      </c>
    </row>
    <row r="791" spans="1:15" ht="15" customHeight="1">
      <c r="A791" s="228" t="s">
        <v>1435</v>
      </c>
      <c r="B791" s="229" t="s">
        <v>1436</v>
      </c>
      <c r="C791" s="230">
        <v>251</v>
      </c>
      <c r="D791" s="235">
        <v>285</v>
      </c>
      <c r="E791" s="231">
        <f t="shared" si="156"/>
        <v>113.54581673306774</v>
      </c>
      <c r="F791" s="247"/>
      <c r="G791" s="233">
        <v>285</v>
      </c>
      <c r="H791" s="234">
        <f t="shared" si="158"/>
        <v>285</v>
      </c>
      <c r="I791" s="239">
        <v>285</v>
      </c>
      <c r="J791" s="239"/>
      <c r="K791" s="239"/>
      <c r="L791" s="239"/>
      <c r="M791" s="239"/>
      <c r="N791" s="239"/>
      <c r="O791" s="210">
        <f t="shared" si="159"/>
        <v>0.0285</v>
      </c>
    </row>
    <row r="792" spans="1:15" ht="15" customHeight="1">
      <c r="A792" s="228" t="s">
        <v>1437</v>
      </c>
      <c r="B792" s="229" t="s">
        <v>1438</v>
      </c>
      <c r="C792" s="230">
        <v>73538</v>
      </c>
      <c r="D792" s="235">
        <v>24335</v>
      </c>
      <c r="E792" s="231">
        <f t="shared" si="156"/>
        <v>33.09173488536538</v>
      </c>
      <c r="F792" s="232"/>
      <c r="G792" s="233">
        <v>10044</v>
      </c>
      <c r="H792" s="234">
        <f t="shared" si="158"/>
        <v>23219</v>
      </c>
      <c r="I792" s="239">
        <v>23219</v>
      </c>
      <c r="J792" s="239"/>
      <c r="K792" s="239"/>
      <c r="L792" s="239"/>
      <c r="M792" s="239"/>
      <c r="N792" s="239"/>
      <c r="O792" s="210">
        <f t="shared" si="159"/>
        <v>2.4335</v>
      </c>
    </row>
    <row r="793" spans="1:15" ht="15" customHeight="1">
      <c r="A793" s="228" t="s">
        <v>1439</v>
      </c>
      <c r="B793" s="229" t="s">
        <v>1440</v>
      </c>
      <c r="C793" s="230">
        <f>C794+C820+C845+C873+C884+C891+C898+C901</f>
        <v>22391</v>
      </c>
      <c r="D793" s="230">
        <f>D794+D820+D845+D873+D884+D891+D898+D901</f>
        <v>10192</v>
      </c>
      <c r="E793" s="231">
        <f t="shared" si="156"/>
        <v>45.51828859809745</v>
      </c>
      <c r="F793" s="232"/>
      <c r="G793" s="233">
        <v>9608</v>
      </c>
      <c r="H793" s="234">
        <f t="shared" si="158"/>
        <v>10192</v>
      </c>
      <c r="I793" s="239">
        <f aca="true" t="shared" si="161" ref="I793:N793">I794+I820+I845+I873+I884+I891+I898+I901</f>
        <v>9608</v>
      </c>
      <c r="J793" s="239">
        <f t="shared" si="161"/>
        <v>0</v>
      </c>
      <c r="K793" s="239">
        <f t="shared" si="161"/>
        <v>584</v>
      </c>
      <c r="L793" s="239">
        <f t="shared" si="161"/>
        <v>0</v>
      </c>
      <c r="M793" s="239">
        <f t="shared" si="161"/>
        <v>0</v>
      </c>
      <c r="N793" s="239">
        <f t="shared" si="161"/>
        <v>0</v>
      </c>
      <c r="O793" s="210">
        <f t="shared" si="159"/>
        <v>1.0192</v>
      </c>
    </row>
    <row r="794" spans="1:15" ht="15" customHeight="1">
      <c r="A794" s="228" t="s">
        <v>1441</v>
      </c>
      <c r="B794" s="229" t="s">
        <v>1442</v>
      </c>
      <c r="C794" s="230">
        <f>SUM(C795:C819)</f>
        <v>6792</v>
      </c>
      <c r="D794" s="230">
        <f>SUM(D795:D819)</f>
        <v>3889</v>
      </c>
      <c r="E794" s="231">
        <f t="shared" si="156"/>
        <v>57.2585394581861</v>
      </c>
      <c r="F794" s="232"/>
      <c r="G794" s="233">
        <v>3600</v>
      </c>
      <c r="H794" s="234">
        <f t="shared" si="158"/>
        <v>3889</v>
      </c>
      <c r="I794" s="239">
        <f>SUM(I795:I819)</f>
        <v>3600</v>
      </c>
      <c r="J794" s="239">
        <f aca="true" t="shared" si="162" ref="I794:N794">SUM(J795:J819)</f>
        <v>0</v>
      </c>
      <c r="K794" s="239">
        <f t="shared" si="162"/>
        <v>289</v>
      </c>
      <c r="L794" s="239">
        <f t="shared" si="162"/>
        <v>0</v>
      </c>
      <c r="M794" s="239">
        <f t="shared" si="162"/>
        <v>0</v>
      </c>
      <c r="N794" s="239">
        <f t="shared" si="162"/>
        <v>0</v>
      </c>
      <c r="O794" s="210">
        <f t="shared" si="159"/>
        <v>0.3889</v>
      </c>
    </row>
    <row r="795" spans="1:15" ht="15" customHeight="1">
      <c r="A795" s="228" t="s">
        <v>1443</v>
      </c>
      <c r="B795" s="229" t="s">
        <v>71</v>
      </c>
      <c r="C795" s="230">
        <v>697</v>
      </c>
      <c r="D795" s="235">
        <v>738</v>
      </c>
      <c r="E795" s="231">
        <f t="shared" si="156"/>
        <v>105.88235294117648</v>
      </c>
      <c r="F795" s="232"/>
      <c r="G795" s="233">
        <v>738</v>
      </c>
      <c r="H795" s="234">
        <f t="shared" si="158"/>
        <v>738</v>
      </c>
      <c r="I795" s="239">
        <v>738</v>
      </c>
      <c r="J795" s="239"/>
      <c r="K795" s="239"/>
      <c r="L795" s="239"/>
      <c r="M795" s="239"/>
      <c r="N795" s="239"/>
      <c r="O795" s="210">
        <f t="shared" si="159"/>
        <v>0.0738</v>
      </c>
    </row>
    <row r="796" spans="1:15" ht="15" customHeight="1">
      <c r="A796" s="228" t="s">
        <v>1444</v>
      </c>
      <c r="B796" s="229" t="s">
        <v>73</v>
      </c>
      <c r="C796" s="230">
        <v>0</v>
      </c>
      <c r="D796" s="235">
        <v>0</v>
      </c>
      <c r="E796" s="231">
        <f t="shared" si="156"/>
      </c>
      <c r="F796" s="232"/>
      <c r="G796" s="233">
        <v>0</v>
      </c>
      <c r="H796" s="234">
        <f t="shared" si="158"/>
        <v>0</v>
      </c>
      <c r="I796" s="239">
        <v>0</v>
      </c>
      <c r="J796" s="239"/>
      <c r="K796" s="239"/>
      <c r="L796" s="239"/>
      <c r="M796" s="239"/>
      <c r="N796" s="239"/>
      <c r="O796" s="210">
        <f t="shared" si="159"/>
        <v>0</v>
      </c>
    </row>
    <row r="797" spans="1:15" ht="15" customHeight="1">
      <c r="A797" s="228" t="s">
        <v>1445</v>
      </c>
      <c r="B797" s="229" t="s">
        <v>75</v>
      </c>
      <c r="C797" s="230">
        <v>0</v>
      </c>
      <c r="D797" s="235">
        <v>0</v>
      </c>
      <c r="E797" s="231">
        <f t="shared" si="156"/>
      </c>
      <c r="F797" s="247"/>
      <c r="G797" s="233">
        <v>0</v>
      </c>
      <c r="H797" s="234">
        <f t="shared" si="158"/>
        <v>0</v>
      </c>
      <c r="I797" s="239">
        <v>0</v>
      </c>
      <c r="J797" s="239"/>
      <c r="K797" s="239"/>
      <c r="L797" s="239"/>
      <c r="M797" s="239"/>
      <c r="N797" s="239"/>
      <c r="O797" s="210">
        <f t="shared" si="159"/>
        <v>0</v>
      </c>
    </row>
    <row r="798" spans="1:15" ht="15" customHeight="1">
      <c r="A798" s="228" t="s">
        <v>1446</v>
      </c>
      <c r="B798" s="229" t="s">
        <v>89</v>
      </c>
      <c r="C798" s="230">
        <v>2275</v>
      </c>
      <c r="D798" s="235">
        <v>2462</v>
      </c>
      <c r="E798" s="231">
        <f t="shared" si="156"/>
        <v>108.21978021978023</v>
      </c>
      <c r="F798" s="232"/>
      <c r="G798" s="233">
        <v>2462</v>
      </c>
      <c r="H798" s="234">
        <f t="shared" si="158"/>
        <v>2462</v>
      </c>
      <c r="I798" s="239">
        <v>2462</v>
      </c>
      <c r="J798" s="239"/>
      <c r="K798" s="239"/>
      <c r="L798" s="239"/>
      <c r="M798" s="239"/>
      <c r="N798" s="239"/>
      <c r="O798" s="210">
        <f t="shared" si="159"/>
        <v>0.2462</v>
      </c>
    </row>
    <row r="799" spans="1:15" ht="15" customHeight="1">
      <c r="A799" s="228" t="s">
        <v>1447</v>
      </c>
      <c r="B799" s="229" t="s">
        <v>1448</v>
      </c>
      <c r="C799" s="230">
        <v>0</v>
      </c>
      <c r="D799" s="235">
        <v>0</v>
      </c>
      <c r="E799" s="231">
        <f t="shared" si="156"/>
      </c>
      <c r="F799" s="232"/>
      <c r="G799" s="233">
        <v>0</v>
      </c>
      <c r="H799" s="234">
        <f t="shared" si="158"/>
        <v>0</v>
      </c>
      <c r="I799" s="239">
        <v>0</v>
      </c>
      <c r="J799" s="239"/>
      <c r="K799" s="239"/>
      <c r="L799" s="239"/>
      <c r="M799" s="239"/>
      <c r="N799" s="239"/>
      <c r="O799" s="210">
        <f t="shared" si="159"/>
        <v>0</v>
      </c>
    </row>
    <row r="800" spans="1:15" ht="15" customHeight="1">
      <c r="A800" s="228" t="s">
        <v>1449</v>
      </c>
      <c r="B800" s="229" t="s">
        <v>1450</v>
      </c>
      <c r="C800" s="230">
        <v>246</v>
      </c>
      <c r="D800" s="235">
        <v>200</v>
      </c>
      <c r="E800" s="231">
        <f t="shared" si="156"/>
        <v>81.30081300813008</v>
      </c>
      <c r="F800" s="232"/>
      <c r="G800" s="233">
        <v>200</v>
      </c>
      <c r="H800" s="234">
        <f t="shared" si="158"/>
        <v>200</v>
      </c>
      <c r="I800" s="239">
        <v>200</v>
      </c>
      <c r="J800" s="239"/>
      <c r="K800" s="239"/>
      <c r="L800" s="239"/>
      <c r="M800" s="239"/>
      <c r="N800" s="239"/>
      <c r="O800" s="210">
        <f t="shared" si="159"/>
        <v>0.02</v>
      </c>
    </row>
    <row r="801" spans="1:15" ht="15" customHeight="1">
      <c r="A801" s="228" t="s">
        <v>1451</v>
      </c>
      <c r="B801" s="229" t="s">
        <v>1452</v>
      </c>
      <c r="C801" s="230">
        <v>227</v>
      </c>
      <c r="D801" s="235">
        <v>0</v>
      </c>
      <c r="E801" s="231">
        <f t="shared" si="156"/>
        <v>0</v>
      </c>
      <c r="F801" s="232"/>
      <c r="G801" s="233">
        <v>0</v>
      </c>
      <c r="H801" s="234">
        <f t="shared" si="158"/>
        <v>0</v>
      </c>
      <c r="I801" s="239">
        <v>0</v>
      </c>
      <c r="J801" s="239"/>
      <c r="K801" s="239"/>
      <c r="L801" s="239"/>
      <c r="M801" s="239"/>
      <c r="N801" s="239"/>
      <c r="O801" s="210">
        <f t="shared" si="159"/>
        <v>0</v>
      </c>
    </row>
    <row r="802" spans="1:15" ht="15" customHeight="1">
      <c r="A802" s="228" t="s">
        <v>1453</v>
      </c>
      <c r="B802" s="229" t="s">
        <v>1454</v>
      </c>
      <c r="C802" s="230">
        <v>4</v>
      </c>
      <c r="D802" s="235">
        <v>0</v>
      </c>
      <c r="E802" s="231">
        <f t="shared" si="156"/>
        <v>0</v>
      </c>
      <c r="F802" s="247"/>
      <c r="G802" s="233">
        <v>0</v>
      </c>
      <c r="H802" s="234">
        <f t="shared" si="158"/>
        <v>0</v>
      </c>
      <c r="I802" s="239">
        <v>0</v>
      </c>
      <c r="J802" s="239"/>
      <c r="K802" s="239"/>
      <c r="L802" s="239"/>
      <c r="M802" s="239"/>
      <c r="N802" s="239"/>
      <c r="O802" s="210">
        <f t="shared" si="159"/>
        <v>0</v>
      </c>
    </row>
    <row r="803" spans="1:15" ht="15" customHeight="1">
      <c r="A803" s="228" t="s">
        <v>1455</v>
      </c>
      <c r="B803" s="229" t="s">
        <v>1456</v>
      </c>
      <c r="C803" s="230">
        <v>11</v>
      </c>
      <c r="D803" s="235">
        <v>0</v>
      </c>
      <c r="E803" s="231">
        <f t="shared" si="156"/>
        <v>0</v>
      </c>
      <c r="F803" s="232"/>
      <c r="G803" s="233">
        <v>0</v>
      </c>
      <c r="H803" s="234">
        <f t="shared" si="158"/>
        <v>0</v>
      </c>
      <c r="I803" s="239">
        <v>0</v>
      </c>
      <c r="J803" s="239"/>
      <c r="K803" s="239"/>
      <c r="L803" s="239"/>
      <c r="M803" s="239"/>
      <c r="N803" s="239"/>
      <c r="O803" s="210">
        <f t="shared" si="159"/>
        <v>0</v>
      </c>
    </row>
    <row r="804" spans="1:15" ht="15" customHeight="1">
      <c r="A804" s="228" t="s">
        <v>1457</v>
      </c>
      <c r="B804" s="229" t="s">
        <v>1458</v>
      </c>
      <c r="C804" s="230">
        <v>13</v>
      </c>
      <c r="D804" s="235">
        <v>0</v>
      </c>
      <c r="E804" s="231">
        <f t="shared" si="156"/>
        <v>0</v>
      </c>
      <c r="F804" s="247"/>
      <c r="G804" s="233">
        <v>0</v>
      </c>
      <c r="H804" s="234">
        <f t="shared" si="158"/>
        <v>0</v>
      </c>
      <c r="I804" s="239">
        <v>0</v>
      </c>
      <c r="J804" s="239"/>
      <c r="K804" s="239"/>
      <c r="L804" s="239"/>
      <c r="M804" s="239"/>
      <c r="N804" s="239"/>
      <c r="O804" s="210">
        <f t="shared" si="159"/>
        <v>0</v>
      </c>
    </row>
    <row r="805" spans="1:15" ht="15" customHeight="1">
      <c r="A805" s="228" t="s">
        <v>1459</v>
      </c>
      <c r="B805" s="229" t="s">
        <v>1460</v>
      </c>
      <c r="C805" s="230">
        <v>24</v>
      </c>
      <c r="D805" s="235">
        <v>0</v>
      </c>
      <c r="E805" s="231">
        <f t="shared" si="156"/>
        <v>0</v>
      </c>
      <c r="F805" s="232"/>
      <c r="G805" s="233">
        <v>0</v>
      </c>
      <c r="H805" s="234">
        <f t="shared" si="158"/>
        <v>0</v>
      </c>
      <c r="I805" s="239">
        <v>0</v>
      </c>
      <c r="J805" s="239"/>
      <c r="K805" s="239"/>
      <c r="L805" s="239"/>
      <c r="M805" s="239"/>
      <c r="N805" s="239"/>
      <c r="O805" s="210">
        <f t="shared" si="159"/>
        <v>0</v>
      </c>
    </row>
    <row r="806" spans="1:15" ht="15" customHeight="1">
      <c r="A806" s="228" t="s">
        <v>1461</v>
      </c>
      <c r="B806" s="229" t="s">
        <v>1462</v>
      </c>
      <c r="C806" s="230">
        <v>0</v>
      </c>
      <c r="D806" s="235">
        <v>0</v>
      </c>
      <c r="E806" s="231">
        <f t="shared" si="156"/>
      </c>
      <c r="F806" s="232"/>
      <c r="G806" s="233">
        <v>0</v>
      </c>
      <c r="H806" s="234">
        <f t="shared" si="158"/>
        <v>0</v>
      </c>
      <c r="I806" s="239">
        <v>0</v>
      </c>
      <c r="J806" s="239"/>
      <c r="K806" s="239"/>
      <c r="L806" s="239"/>
      <c r="M806" s="239"/>
      <c r="N806" s="239"/>
      <c r="O806" s="210">
        <f t="shared" si="159"/>
        <v>0</v>
      </c>
    </row>
    <row r="807" spans="1:15" ht="15" customHeight="1">
      <c r="A807" s="228" t="s">
        <v>1463</v>
      </c>
      <c r="B807" s="229" t="s">
        <v>1464</v>
      </c>
      <c r="C807" s="230">
        <v>0</v>
      </c>
      <c r="D807" s="235">
        <v>0</v>
      </c>
      <c r="E807" s="231">
        <f t="shared" si="156"/>
      </c>
      <c r="F807" s="232"/>
      <c r="G807" s="233">
        <v>0</v>
      </c>
      <c r="H807" s="234">
        <f t="shared" si="158"/>
        <v>0</v>
      </c>
      <c r="I807" s="239">
        <v>0</v>
      </c>
      <c r="J807" s="239"/>
      <c r="K807" s="239"/>
      <c r="L807" s="239"/>
      <c r="M807" s="239"/>
      <c r="N807" s="239"/>
      <c r="O807" s="210">
        <f t="shared" si="159"/>
        <v>0</v>
      </c>
    </row>
    <row r="808" spans="1:15" ht="15" customHeight="1">
      <c r="A808" s="228" t="s">
        <v>1465</v>
      </c>
      <c r="B808" s="229" t="s">
        <v>1466</v>
      </c>
      <c r="C808" s="230">
        <v>0</v>
      </c>
      <c r="D808" s="235">
        <v>0</v>
      </c>
      <c r="E808" s="231">
        <f t="shared" si="156"/>
      </c>
      <c r="F808" s="232"/>
      <c r="G808" s="233">
        <v>0</v>
      </c>
      <c r="H808" s="234">
        <f t="shared" si="158"/>
        <v>0</v>
      </c>
      <c r="I808" s="239">
        <v>0</v>
      </c>
      <c r="J808" s="239"/>
      <c r="K808" s="239"/>
      <c r="L808" s="239"/>
      <c r="M808" s="239"/>
      <c r="N808" s="239"/>
      <c r="O808" s="210">
        <f t="shared" si="159"/>
        <v>0</v>
      </c>
    </row>
    <row r="809" spans="1:15" ht="15" customHeight="1">
      <c r="A809" s="228" t="s">
        <v>1467</v>
      </c>
      <c r="B809" s="229" t="s">
        <v>1468</v>
      </c>
      <c r="C809" s="230">
        <v>0</v>
      </c>
      <c r="D809" s="235">
        <v>0</v>
      </c>
      <c r="E809" s="231">
        <f t="shared" si="156"/>
      </c>
      <c r="F809" s="232"/>
      <c r="G809" s="233">
        <v>0</v>
      </c>
      <c r="H809" s="234">
        <f t="shared" si="158"/>
        <v>0</v>
      </c>
      <c r="I809" s="239">
        <v>0</v>
      </c>
      <c r="J809" s="239"/>
      <c r="K809" s="239"/>
      <c r="L809" s="239"/>
      <c r="M809" s="239"/>
      <c r="N809" s="239"/>
      <c r="O809" s="210">
        <f t="shared" si="159"/>
        <v>0</v>
      </c>
    </row>
    <row r="810" spans="1:15" ht="15" customHeight="1">
      <c r="A810" s="228" t="s">
        <v>1469</v>
      </c>
      <c r="B810" s="229" t="s">
        <v>1470</v>
      </c>
      <c r="C810" s="230">
        <v>44</v>
      </c>
      <c r="D810" s="235">
        <v>0</v>
      </c>
      <c r="E810" s="231">
        <f t="shared" si="156"/>
        <v>0</v>
      </c>
      <c r="F810" s="232"/>
      <c r="G810" s="233">
        <v>0</v>
      </c>
      <c r="H810" s="234">
        <f t="shared" si="158"/>
        <v>0</v>
      </c>
      <c r="I810" s="239">
        <v>0</v>
      </c>
      <c r="J810" s="239"/>
      <c r="K810" s="239"/>
      <c r="L810" s="239"/>
      <c r="M810" s="239"/>
      <c r="N810" s="239"/>
      <c r="O810" s="210">
        <f t="shared" si="159"/>
        <v>0</v>
      </c>
    </row>
    <row r="811" spans="1:15" ht="15" customHeight="1">
      <c r="A811" s="228" t="s">
        <v>1471</v>
      </c>
      <c r="B811" s="229" t="s">
        <v>1472</v>
      </c>
      <c r="C811" s="230">
        <v>0</v>
      </c>
      <c r="D811" s="235">
        <v>0</v>
      </c>
      <c r="E811" s="231">
        <f t="shared" si="156"/>
      </c>
      <c r="F811" s="232"/>
      <c r="G811" s="233">
        <v>0</v>
      </c>
      <c r="H811" s="234">
        <f t="shared" si="158"/>
        <v>0</v>
      </c>
      <c r="I811" s="239">
        <v>0</v>
      </c>
      <c r="J811" s="239"/>
      <c r="K811" s="239"/>
      <c r="L811" s="239"/>
      <c r="M811" s="239"/>
      <c r="N811" s="239"/>
      <c r="O811" s="210">
        <f t="shared" si="159"/>
        <v>0</v>
      </c>
    </row>
    <row r="812" spans="1:15" ht="15" customHeight="1">
      <c r="A812" s="228" t="s">
        <v>1473</v>
      </c>
      <c r="B812" s="229" t="s">
        <v>1474</v>
      </c>
      <c r="C812" s="230">
        <v>0</v>
      </c>
      <c r="D812" s="235">
        <v>0</v>
      </c>
      <c r="E812" s="231">
        <f t="shared" si="156"/>
      </c>
      <c r="F812" s="232"/>
      <c r="G812" s="233">
        <v>0</v>
      </c>
      <c r="H812" s="234">
        <f t="shared" si="158"/>
        <v>0</v>
      </c>
      <c r="I812" s="239">
        <v>0</v>
      </c>
      <c r="J812" s="239"/>
      <c r="K812" s="239"/>
      <c r="L812" s="239"/>
      <c r="M812" s="239"/>
      <c r="N812" s="239"/>
      <c r="O812" s="210">
        <f t="shared" si="159"/>
        <v>0</v>
      </c>
    </row>
    <row r="813" spans="1:15" ht="15" customHeight="1">
      <c r="A813" s="228" t="s">
        <v>1475</v>
      </c>
      <c r="B813" s="229" t="s">
        <v>1476</v>
      </c>
      <c r="C813" s="230">
        <v>0</v>
      </c>
      <c r="D813" s="235">
        <v>0</v>
      </c>
      <c r="E813" s="231">
        <f t="shared" si="156"/>
      </c>
      <c r="F813" s="232"/>
      <c r="G813" s="233">
        <v>0</v>
      </c>
      <c r="H813" s="234">
        <f t="shared" si="158"/>
        <v>0</v>
      </c>
      <c r="I813" s="239">
        <v>0</v>
      </c>
      <c r="J813" s="239"/>
      <c r="K813" s="239"/>
      <c r="L813" s="239"/>
      <c r="M813" s="239"/>
      <c r="N813" s="239"/>
      <c r="O813" s="210">
        <f t="shared" si="159"/>
        <v>0</v>
      </c>
    </row>
    <row r="814" spans="1:15" ht="15" customHeight="1">
      <c r="A814" s="228" t="s">
        <v>1477</v>
      </c>
      <c r="B814" s="229" t="s">
        <v>1478</v>
      </c>
      <c r="C814" s="230">
        <v>0</v>
      </c>
      <c r="D814" s="235">
        <v>0</v>
      </c>
      <c r="E814" s="231">
        <f t="shared" si="156"/>
      </c>
      <c r="F814" s="232"/>
      <c r="G814" s="233">
        <v>0</v>
      </c>
      <c r="H814" s="234">
        <f t="shared" si="158"/>
        <v>0</v>
      </c>
      <c r="I814" s="239">
        <v>0</v>
      </c>
      <c r="J814" s="239"/>
      <c r="K814" s="239"/>
      <c r="L814" s="239"/>
      <c r="M814" s="239"/>
      <c r="N814" s="239"/>
      <c r="O814" s="210">
        <f t="shared" si="159"/>
        <v>0</v>
      </c>
    </row>
    <row r="815" spans="1:15" ht="15" customHeight="1">
      <c r="A815" s="228" t="s">
        <v>1479</v>
      </c>
      <c r="B815" s="229" t="s">
        <v>1480</v>
      </c>
      <c r="C815" s="230">
        <v>0</v>
      </c>
      <c r="D815" s="235">
        <v>0</v>
      </c>
      <c r="E815" s="231">
        <f t="shared" si="156"/>
      </c>
      <c r="F815" s="232"/>
      <c r="G815" s="233">
        <v>0</v>
      </c>
      <c r="H815" s="234">
        <f t="shared" si="158"/>
        <v>0</v>
      </c>
      <c r="I815" s="239">
        <v>0</v>
      </c>
      <c r="J815" s="239"/>
      <c r="K815" s="239"/>
      <c r="L815" s="239"/>
      <c r="M815" s="239"/>
      <c r="N815" s="239"/>
      <c r="O815" s="210">
        <f t="shared" si="159"/>
        <v>0</v>
      </c>
    </row>
    <row r="816" spans="1:15" ht="15" customHeight="1">
      <c r="A816" s="228" t="s">
        <v>1481</v>
      </c>
      <c r="B816" s="229" t="s">
        <v>1482</v>
      </c>
      <c r="C816" s="230">
        <v>0</v>
      </c>
      <c r="D816" s="235">
        <v>0</v>
      </c>
      <c r="E816" s="231">
        <f t="shared" si="156"/>
      </c>
      <c r="F816" s="232"/>
      <c r="G816" s="233">
        <v>0</v>
      </c>
      <c r="H816" s="234">
        <f t="shared" si="158"/>
        <v>0</v>
      </c>
      <c r="I816" s="239">
        <v>0</v>
      </c>
      <c r="J816" s="239"/>
      <c r="K816" s="239"/>
      <c r="L816" s="239"/>
      <c r="M816" s="239"/>
      <c r="N816" s="239"/>
      <c r="O816" s="210">
        <f t="shared" si="159"/>
        <v>0</v>
      </c>
    </row>
    <row r="817" spans="1:15" ht="15" customHeight="1">
      <c r="A817" s="228" t="s">
        <v>1483</v>
      </c>
      <c r="B817" s="229" t="s">
        <v>1484</v>
      </c>
      <c r="C817" s="230">
        <v>0</v>
      </c>
      <c r="D817" s="235">
        <v>0</v>
      </c>
      <c r="E817" s="231">
        <f t="shared" si="156"/>
      </c>
      <c r="F817" s="232"/>
      <c r="G817" s="233">
        <v>0</v>
      </c>
      <c r="H817" s="234">
        <f t="shared" si="158"/>
        <v>0</v>
      </c>
      <c r="I817" s="239">
        <v>0</v>
      </c>
      <c r="J817" s="239"/>
      <c r="K817" s="239"/>
      <c r="L817" s="239"/>
      <c r="M817" s="239"/>
      <c r="N817" s="239"/>
      <c r="O817" s="210">
        <f aca="true" t="shared" si="163" ref="O817:O839">D817/10000</f>
        <v>0</v>
      </c>
    </row>
    <row r="818" spans="1:15" ht="15" customHeight="1">
      <c r="A818" s="228" t="s">
        <v>1485</v>
      </c>
      <c r="B818" s="229" t="s">
        <v>1486</v>
      </c>
      <c r="C818" s="230">
        <v>11</v>
      </c>
      <c r="D818" s="235">
        <v>1</v>
      </c>
      <c r="E818" s="231">
        <f t="shared" si="156"/>
        <v>9.090909090909092</v>
      </c>
      <c r="F818" s="232"/>
      <c r="G818" s="233">
        <v>0</v>
      </c>
      <c r="H818" s="234">
        <f t="shared" si="158"/>
        <v>1</v>
      </c>
      <c r="I818" s="239">
        <v>0</v>
      </c>
      <c r="J818" s="239"/>
      <c r="K818" s="239">
        <v>1</v>
      </c>
      <c r="L818" s="239"/>
      <c r="M818" s="239"/>
      <c r="N818" s="239"/>
      <c r="O818" s="210">
        <f t="shared" si="163"/>
        <v>0.0001</v>
      </c>
    </row>
    <row r="819" spans="1:15" ht="15" customHeight="1">
      <c r="A819" s="228" t="s">
        <v>1487</v>
      </c>
      <c r="B819" s="229" t="s">
        <v>1488</v>
      </c>
      <c r="C819" s="230">
        <v>3240</v>
      </c>
      <c r="D819" s="235">
        <v>488</v>
      </c>
      <c r="E819" s="231">
        <f t="shared" si="156"/>
        <v>15.06172839506173</v>
      </c>
      <c r="F819" s="232"/>
      <c r="G819" s="233">
        <v>200</v>
      </c>
      <c r="H819" s="234">
        <f t="shared" si="158"/>
        <v>488</v>
      </c>
      <c r="I819" s="239">
        <v>200</v>
      </c>
      <c r="J819" s="239"/>
      <c r="K819" s="239">
        <v>288</v>
      </c>
      <c r="L819" s="239"/>
      <c r="M819" s="239"/>
      <c r="N819" s="239"/>
      <c r="O819" s="210">
        <f t="shared" si="163"/>
        <v>0.0488</v>
      </c>
    </row>
    <row r="820" spans="1:15" ht="15" customHeight="1">
      <c r="A820" s="228" t="s">
        <v>1489</v>
      </c>
      <c r="B820" s="229" t="s">
        <v>1490</v>
      </c>
      <c r="C820" s="230">
        <f>SUM(C821:C844)</f>
        <v>7227</v>
      </c>
      <c r="D820" s="230">
        <f>SUM(D821:D844)</f>
        <v>814</v>
      </c>
      <c r="E820" s="231">
        <f t="shared" si="156"/>
        <v>11.263318112633181</v>
      </c>
      <c r="F820" s="232"/>
      <c r="G820" s="233">
        <v>814</v>
      </c>
      <c r="H820" s="234">
        <f t="shared" si="158"/>
        <v>814</v>
      </c>
      <c r="I820" s="239">
        <f aca="true" t="shared" si="164" ref="I820:N820">SUM(I821:I844)</f>
        <v>814</v>
      </c>
      <c r="J820" s="239">
        <f t="shared" si="164"/>
        <v>0</v>
      </c>
      <c r="K820" s="239">
        <f t="shared" si="164"/>
        <v>0</v>
      </c>
      <c r="L820" s="239">
        <f t="shared" si="164"/>
        <v>0</v>
      </c>
      <c r="M820" s="239">
        <f t="shared" si="164"/>
        <v>0</v>
      </c>
      <c r="N820" s="239">
        <f t="shared" si="164"/>
        <v>0</v>
      </c>
      <c r="O820" s="210">
        <f t="shared" si="163"/>
        <v>0.0814</v>
      </c>
    </row>
    <row r="821" spans="1:15" ht="15" customHeight="1">
      <c r="A821" s="228" t="s">
        <v>1491</v>
      </c>
      <c r="B821" s="229" t="s">
        <v>71</v>
      </c>
      <c r="C821" s="230">
        <v>0</v>
      </c>
      <c r="D821" s="235">
        <v>0</v>
      </c>
      <c r="E821" s="231">
        <f t="shared" si="156"/>
      </c>
      <c r="F821" s="232"/>
      <c r="G821" s="233">
        <v>0</v>
      </c>
      <c r="H821" s="234">
        <f t="shared" si="158"/>
        <v>0</v>
      </c>
      <c r="I821" s="239"/>
      <c r="J821" s="239"/>
      <c r="K821" s="239"/>
      <c r="L821" s="239"/>
      <c r="M821" s="239"/>
      <c r="N821" s="239"/>
      <c r="O821" s="210">
        <f t="shared" si="163"/>
        <v>0</v>
      </c>
    </row>
    <row r="822" spans="1:15" ht="15" customHeight="1">
      <c r="A822" s="228" t="s">
        <v>1492</v>
      </c>
      <c r="B822" s="229" t="s">
        <v>73</v>
      </c>
      <c r="C822" s="230">
        <v>0</v>
      </c>
      <c r="D822" s="235">
        <v>0</v>
      </c>
      <c r="E822" s="231">
        <f t="shared" si="156"/>
      </c>
      <c r="F822" s="232"/>
      <c r="G822" s="233">
        <v>0</v>
      </c>
      <c r="H822" s="234">
        <f t="shared" si="158"/>
        <v>0</v>
      </c>
      <c r="I822" s="239"/>
      <c r="J822" s="239"/>
      <c r="K822" s="239"/>
      <c r="L822" s="239"/>
      <c r="M822" s="239"/>
      <c r="N822" s="239"/>
      <c r="O822" s="210">
        <f t="shared" si="163"/>
        <v>0</v>
      </c>
    </row>
    <row r="823" spans="1:15" ht="15" customHeight="1">
      <c r="A823" s="228" t="s">
        <v>1493</v>
      </c>
      <c r="B823" s="229" t="s">
        <v>75</v>
      </c>
      <c r="C823" s="230">
        <v>0</v>
      </c>
      <c r="D823" s="235">
        <v>0</v>
      </c>
      <c r="E823" s="231">
        <f t="shared" si="156"/>
      </c>
      <c r="F823" s="232"/>
      <c r="G823" s="233">
        <v>0</v>
      </c>
      <c r="H823" s="234">
        <f t="shared" si="158"/>
        <v>0</v>
      </c>
      <c r="I823" s="239"/>
      <c r="J823" s="239"/>
      <c r="K823" s="239"/>
      <c r="L823" s="239"/>
      <c r="M823" s="239"/>
      <c r="N823" s="239"/>
      <c r="O823" s="210">
        <f t="shared" si="163"/>
        <v>0</v>
      </c>
    </row>
    <row r="824" spans="1:15" ht="15" customHeight="1">
      <c r="A824" s="228" t="s">
        <v>1494</v>
      </c>
      <c r="B824" s="229" t="s">
        <v>1495</v>
      </c>
      <c r="C824" s="230">
        <v>611</v>
      </c>
      <c r="D824" s="235">
        <v>814</v>
      </c>
      <c r="E824" s="231">
        <f t="shared" si="156"/>
        <v>133.22422258592474</v>
      </c>
      <c r="F824" s="232"/>
      <c r="G824" s="233">
        <v>814</v>
      </c>
      <c r="H824" s="234">
        <f t="shared" si="158"/>
        <v>814</v>
      </c>
      <c r="I824" s="239">
        <v>814</v>
      </c>
      <c r="J824" s="239"/>
      <c r="K824" s="239"/>
      <c r="L824" s="239"/>
      <c r="M824" s="239"/>
      <c r="N824" s="239"/>
      <c r="O824" s="210">
        <f t="shared" si="163"/>
        <v>0.0814</v>
      </c>
    </row>
    <row r="825" spans="1:15" ht="15" customHeight="1">
      <c r="A825" s="228" t="s">
        <v>1496</v>
      </c>
      <c r="B825" s="229" t="s">
        <v>1497</v>
      </c>
      <c r="C825" s="230">
        <v>225</v>
      </c>
      <c r="D825" s="235">
        <v>0</v>
      </c>
      <c r="E825" s="231">
        <f t="shared" si="156"/>
        <v>0</v>
      </c>
      <c r="F825" s="232"/>
      <c r="G825" s="233">
        <v>0</v>
      </c>
      <c r="H825" s="234">
        <f t="shared" si="158"/>
        <v>0</v>
      </c>
      <c r="I825" s="239"/>
      <c r="J825" s="239"/>
      <c r="K825" s="239"/>
      <c r="L825" s="239"/>
      <c r="M825" s="239"/>
      <c r="N825" s="239"/>
      <c r="O825" s="210">
        <f t="shared" si="163"/>
        <v>0</v>
      </c>
    </row>
    <row r="826" spans="1:15" ht="15" customHeight="1">
      <c r="A826" s="228" t="s">
        <v>1498</v>
      </c>
      <c r="B826" s="229" t="s">
        <v>1499</v>
      </c>
      <c r="C826" s="230">
        <v>4</v>
      </c>
      <c r="D826" s="235">
        <v>0</v>
      </c>
      <c r="E826" s="231">
        <f t="shared" si="156"/>
        <v>0</v>
      </c>
      <c r="F826" s="232"/>
      <c r="G826" s="233">
        <v>0</v>
      </c>
      <c r="H826" s="234">
        <f t="shared" si="158"/>
        <v>0</v>
      </c>
      <c r="I826" s="239"/>
      <c r="J826" s="239"/>
      <c r="K826" s="239"/>
      <c r="L826" s="239"/>
      <c r="M826" s="239"/>
      <c r="N826" s="239"/>
      <c r="O826" s="210">
        <f t="shared" si="163"/>
        <v>0</v>
      </c>
    </row>
    <row r="827" spans="1:15" ht="15" customHeight="1">
      <c r="A827" s="228" t="s">
        <v>1500</v>
      </c>
      <c r="B827" s="229" t="s">
        <v>1501</v>
      </c>
      <c r="C827" s="230">
        <v>0</v>
      </c>
      <c r="D827" s="235">
        <v>0</v>
      </c>
      <c r="E827" s="231">
        <f t="shared" si="156"/>
      </c>
      <c r="F827" s="232"/>
      <c r="G827" s="233">
        <v>0</v>
      </c>
      <c r="H827" s="234">
        <f t="shared" si="158"/>
        <v>0</v>
      </c>
      <c r="I827" s="239"/>
      <c r="J827" s="239"/>
      <c r="K827" s="239"/>
      <c r="L827" s="239"/>
      <c r="M827" s="239"/>
      <c r="N827" s="239"/>
      <c r="O827" s="210">
        <f t="shared" si="163"/>
        <v>0</v>
      </c>
    </row>
    <row r="828" spans="1:15" ht="15" customHeight="1">
      <c r="A828" s="228" t="s">
        <v>1502</v>
      </c>
      <c r="B828" s="229" t="s">
        <v>1503</v>
      </c>
      <c r="C828" s="230">
        <v>3</v>
      </c>
      <c r="D828" s="235">
        <v>0</v>
      </c>
      <c r="E828" s="231">
        <f t="shared" si="156"/>
        <v>0</v>
      </c>
      <c r="F828" s="232"/>
      <c r="G828" s="233">
        <v>0</v>
      </c>
      <c r="H828" s="234">
        <f t="shared" si="158"/>
        <v>0</v>
      </c>
      <c r="I828" s="239"/>
      <c r="J828" s="239"/>
      <c r="K828" s="239"/>
      <c r="L828" s="239"/>
      <c r="M828" s="239"/>
      <c r="N828" s="239"/>
      <c r="O828" s="210">
        <f t="shared" si="163"/>
        <v>0</v>
      </c>
    </row>
    <row r="829" spans="1:15" ht="15" customHeight="1">
      <c r="A829" s="228" t="s">
        <v>1504</v>
      </c>
      <c r="B829" s="229" t="s">
        <v>1505</v>
      </c>
      <c r="C829" s="230">
        <v>0</v>
      </c>
      <c r="D829" s="235">
        <v>0</v>
      </c>
      <c r="E829" s="231">
        <f t="shared" si="156"/>
      </c>
      <c r="F829" s="232"/>
      <c r="G829" s="233">
        <v>0</v>
      </c>
      <c r="H829" s="234">
        <f t="shared" si="158"/>
        <v>0</v>
      </c>
      <c r="I829" s="239"/>
      <c r="J829" s="239"/>
      <c r="K829" s="239"/>
      <c r="L829" s="239"/>
      <c r="M829" s="239"/>
      <c r="N829" s="239"/>
      <c r="O829" s="210">
        <f t="shared" si="163"/>
        <v>0</v>
      </c>
    </row>
    <row r="830" spans="1:15" ht="15" customHeight="1">
      <c r="A830" s="228" t="s">
        <v>1506</v>
      </c>
      <c r="B830" s="229" t="s">
        <v>1507</v>
      </c>
      <c r="C830" s="230">
        <v>0</v>
      </c>
      <c r="D830" s="235">
        <v>0</v>
      </c>
      <c r="E830" s="231">
        <f t="shared" si="156"/>
      </c>
      <c r="F830" s="232"/>
      <c r="G830" s="233">
        <v>0</v>
      </c>
      <c r="H830" s="234">
        <f t="shared" si="158"/>
        <v>0</v>
      </c>
      <c r="I830" s="239"/>
      <c r="J830" s="239"/>
      <c r="K830" s="239"/>
      <c r="L830" s="239"/>
      <c r="M830" s="239"/>
      <c r="N830" s="239"/>
      <c r="O830" s="210">
        <f t="shared" si="163"/>
        <v>0</v>
      </c>
    </row>
    <row r="831" spans="1:15" ht="15" customHeight="1">
      <c r="A831" s="228" t="s">
        <v>1508</v>
      </c>
      <c r="B831" s="229" t="s">
        <v>1509</v>
      </c>
      <c r="C831" s="230">
        <v>0</v>
      </c>
      <c r="D831" s="235">
        <v>0</v>
      </c>
      <c r="E831" s="231">
        <f t="shared" si="156"/>
      </c>
      <c r="F831" s="232"/>
      <c r="G831" s="233">
        <v>0</v>
      </c>
      <c r="H831" s="234">
        <f t="shared" si="158"/>
        <v>0</v>
      </c>
      <c r="I831" s="239"/>
      <c r="J831" s="239"/>
      <c r="K831" s="239"/>
      <c r="L831" s="239"/>
      <c r="M831" s="239"/>
      <c r="N831" s="239"/>
      <c r="O831" s="210">
        <f t="shared" si="163"/>
        <v>0</v>
      </c>
    </row>
    <row r="832" spans="1:15" ht="15" customHeight="1">
      <c r="A832" s="228" t="s">
        <v>1510</v>
      </c>
      <c r="B832" s="229" t="s">
        <v>1511</v>
      </c>
      <c r="C832" s="230">
        <v>13</v>
      </c>
      <c r="D832" s="235">
        <v>0</v>
      </c>
      <c r="E832" s="231">
        <f t="shared" si="156"/>
        <v>0</v>
      </c>
      <c r="F832" s="232"/>
      <c r="G832" s="233">
        <v>0</v>
      </c>
      <c r="H832" s="234">
        <f t="shared" si="158"/>
        <v>0</v>
      </c>
      <c r="I832" s="239"/>
      <c r="J832" s="239"/>
      <c r="K832" s="239"/>
      <c r="L832" s="239"/>
      <c r="M832" s="239"/>
      <c r="N832" s="239"/>
      <c r="O832" s="210">
        <f t="shared" si="163"/>
        <v>0</v>
      </c>
    </row>
    <row r="833" spans="1:15" ht="15" customHeight="1">
      <c r="A833" s="228" t="s">
        <v>1512</v>
      </c>
      <c r="B833" s="229" t="s">
        <v>1513</v>
      </c>
      <c r="C833" s="230">
        <v>0</v>
      </c>
      <c r="D833" s="235">
        <v>0</v>
      </c>
      <c r="E833" s="231">
        <f t="shared" si="156"/>
      </c>
      <c r="F833" s="232"/>
      <c r="G833" s="233">
        <v>0</v>
      </c>
      <c r="H833" s="234">
        <f t="shared" si="158"/>
        <v>0</v>
      </c>
      <c r="I833" s="239"/>
      <c r="J833" s="239"/>
      <c r="K833" s="239"/>
      <c r="L833" s="239"/>
      <c r="M833" s="239"/>
      <c r="N833" s="239"/>
      <c r="O833" s="210">
        <f t="shared" si="163"/>
        <v>0</v>
      </c>
    </row>
    <row r="834" spans="1:15" ht="15" customHeight="1">
      <c r="A834" s="228" t="s">
        <v>1514</v>
      </c>
      <c r="B834" s="229" t="s">
        <v>1515</v>
      </c>
      <c r="C834" s="230">
        <v>0</v>
      </c>
      <c r="D834" s="235">
        <v>0</v>
      </c>
      <c r="E834" s="231">
        <f t="shared" si="156"/>
      </c>
      <c r="F834" s="232"/>
      <c r="G834" s="233">
        <v>0</v>
      </c>
      <c r="H834" s="234">
        <f t="shared" si="158"/>
        <v>0</v>
      </c>
      <c r="I834" s="239"/>
      <c r="J834" s="239"/>
      <c r="K834" s="239"/>
      <c r="L834" s="239"/>
      <c r="M834" s="239"/>
      <c r="N834" s="239"/>
      <c r="O834" s="210">
        <f t="shared" si="163"/>
        <v>0</v>
      </c>
    </row>
    <row r="835" spans="1:15" ht="15" customHeight="1">
      <c r="A835" s="228" t="s">
        <v>1516</v>
      </c>
      <c r="B835" s="229" t="s">
        <v>1517</v>
      </c>
      <c r="C835" s="230">
        <v>0</v>
      </c>
      <c r="D835" s="235">
        <v>0</v>
      </c>
      <c r="E835" s="231">
        <f t="shared" si="156"/>
      </c>
      <c r="F835" s="232"/>
      <c r="G835" s="233">
        <v>0</v>
      </c>
      <c r="H835" s="234">
        <f t="shared" si="158"/>
        <v>0</v>
      </c>
      <c r="I835" s="239"/>
      <c r="J835" s="239"/>
      <c r="K835" s="239"/>
      <c r="L835" s="239"/>
      <c r="M835" s="239"/>
      <c r="N835" s="239"/>
      <c r="O835" s="210">
        <f t="shared" si="163"/>
        <v>0</v>
      </c>
    </row>
    <row r="836" spans="1:15" ht="15" customHeight="1">
      <c r="A836" s="228" t="s">
        <v>1518</v>
      </c>
      <c r="B836" s="229" t="s">
        <v>1519</v>
      </c>
      <c r="C836" s="230">
        <v>0</v>
      </c>
      <c r="D836" s="235">
        <v>0</v>
      </c>
      <c r="E836" s="231">
        <f t="shared" si="156"/>
      </c>
      <c r="F836" s="232"/>
      <c r="G836" s="233">
        <v>0</v>
      </c>
      <c r="H836" s="234">
        <f t="shared" si="158"/>
        <v>0</v>
      </c>
      <c r="I836" s="239"/>
      <c r="J836" s="239"/>
      <c r="K836" s="239"/>
      <c r="L836" s="239"/>
      <c r="M836" s="239"/>
      <c r="N836" s="239"/>
      <c r="O836" s="210">
        <f t="shared" si="163"/>
        <v>0</v>
      </c>
    </row>
    <row r="837" spans="1:15" ht="15" customHeight="1">
      <c r="A837" s="228" t="s">
        <v>1520</v>
      </c>
      <c r="B837" s="229" t="s">
        <v>1521</v>
      </c>
      <c r="C837" s="230">
        <v>0</v>
      </c>
      <c r="D837" s="235">
        <v>0</v>
      </c>
      <c r="E837" s="231">
        <f t="shared" si="156"/>
      </c>
      <c r="F837" s="232"/>
      <c r="G837" s="233">
        <v>0</v>
      </c>
      <c r="H837" s="234">
        <f t="shared" si="158"/>
        <v>0</v>
      </c>
      <c r="I837" s="239"/>
      <c r="J837" s="239"/>
      <c r="K837" s="239"/>
      <c r="L837" s="239"/>
      <c r="M837" s="239"/>
      <c r="N837" s="239"/>
      <c r="O837" s="210">
        <f t="shared" si="163"/>
        <v>0</v>
      </c>
    </row>
    <row r="838" spans="1:15" ht="15" customHeight="1">
      <c r="A838" s="228" t="s">
        <v>1522</v>
      </c>
      <c r="B838" s="229" t="s">
        <v>1523</v>
      </c>
      <c r="C838" s="230">
        <v>0</v>
      </c>
      <c r="D838" s="235">
        <v>0</v>
      </c>
      <c r="E838" s="231">
        <f t="shared" si="156"/>
      </c>
      <c r="F838" s="232"/>
      <c r="G838" s="233">
        <v>0</v>
      </c>
      <c r="H838" s="234">
        <f t="shared" si="158"/>
        <v>0</v>
      </c>
      <c r="I838" s="239"/>
      <c r="J838" s="239"/>
      <c r="K838" s="239"/>
      <c r="L838" s="239"/>
      <c r="M838" s="239"/>
      <c r="N838" s="239"/>
      <c r="O838" s="210">
        <f t="shared" si="163"/>
        <v>0</v>
      </c>
    </row>
    <row r="839" spans="1:15" ht="15" customHeight="1">
      <c r="A839" s="228" t="s">
        <v>1524</v>
      </c>
      <c r="B839" s="229" t="s">
        <v>1525</v>
      </c>
      <c r="C839" s="230">
        <v>0</v>
      </c>
      <c r="D839" s="235">
        <v>0</v>
      </c>
      <c r="E839" s="231">
        <f aca="true" t="shared" si="165" ref="E839:E902">_xlfn.IFERROR(D839/C839*100,"")</f>
      </c>
      <c r="F839" s="232"/>
      <c r="G839" s="233">
        <v>0</v>
      </c>
      <c r="H839" s="234">
        <f t="shared" si="158"/>
        <v>0</v>
      </c>
      <c r="I839" s="239"/>
      <c r="J839" s="239"/>
      <c r="K839" s="239"/>
      <c r="L839" s="239"/>
      <c r="M839" s="239"/>
      <c r="N839" s="239"/>
      <c r="O839" s="210">
        <f t="shared" si="163"/>
        <v>0</v>
      </c>
    </row>
    <row r="840" spans="1:15" ht="15" customHeight="1">
      <c r="A840" s="228" t="s">
        <v>1526</v>
      </c>
      <c r="B840" s="229" t="s">
        <v>1527</v>
      </c>
      <c r="C840" s="230">
        <v>8</v>
      </c>
      <c r="D840" s="235">
        <v>0</v>
      </c>
      <c r="E840" s="231">
        <f t="shared" si="165"/>
        <v>0</v>
      </c>
      <c r="F840" s="232"/>
      <c r="G840" s="233">
        <v>0</v>
      </c>
      <c r="H840" s="234">
        <f aca="true" t="shared" si="166" ref="H840:H903">SUM(I840:N840)</f>
        <v>0</v>
      </c>
      <c r="I840" s="239"/>
      <c r="J840" s="239"/>
      <c r="K840" s="239"/>
      <c r="L840" s="239"/>
      <c r="M840" s="239"/>
      <c r="N840" s="239"/>
      <c r="O840" s="210">
        <f aca="true" t="shared" si="167" ref="O840:O903">D840/10000</f>
        <v>0</v>
      </c>
    </row>
    <row r="841" spans="1:15" ht="15" customHeight="1">
      <c r="A841" s="228" t="s">
        <v>1528</v>
      </c>
      <c r="B841" s="229" t="s">
        <v>1529</v>
      </c>
      <c r="C841" s="230">
        <v>0</v>
      </c>
      <c r="D841" s="235">
        <v>0</v>
      </c>
      <c r="E841" s="231">
        <f t="shared" si="165"/>
      </c>
      <c r="F841" s="232"/>
      <c r="G841" s="233">
        <v>0</v>
      </c>
      <c r="H841" s="234">
        <f t="shared" si="166"/>
        <v>0</v>
      </c>
      <c r="I841" s="239"/>
      <c r="J841" s="239"/>
      <c r="K841" s="239"/>
      <c r="L841" s="239"/>
      <c r="M841" s="239"/>
      <c r="N841" s="239"/>
      <c r="O841" s="210">
        <f t="shared" si="167"/>
        <v>0</v>
      </c>
    </row>
    <row r="842" spans="1:15" ht="15" customHeight="1">
      <c r="A842" s="228" t="s">
        <v>1530</v>
      </c>
      <c r="B842" s="229" t="s">
        <v>1531</v>
      </c>
      <c r="C842" s="230">
        <v>0</v>
      </c>
      <c r="D842" s="235">
        <v>0</v>
      </c>
      <c r="E842" s="231">
        <f t="shared" si="165"/>
      </c>
      <c r="F842" s="232"/>
      <c r="G842" s="233">
        <v>0</v>
      </c>
      <c r="H842" s="234">
        <f t="shared" si="166"/>
        <v>0</v>
      </c>
      <c r="I842" s="239"/>
      <c r="J842" s="239"/>
      <c r="K842" s="239"/>
      <c r="L842" s="239"/>
      <c r="M842" s="239"/>
      <c r="N842" s="239"/>
      <c r="O842" s="210">
        <f t="shared" si="167"/>
        <v>0</v>
      </c>
    </row>
    <row r="843" spans="1:15" ht="15" customHeight="1">
      <c r="A843" s="228" t="s">
        <v>1532</v>
      </c>
      <c r="B843" s="229" t="s">
        <v>1460</v>
      </c>
      <c r="C843" s="230">
        <v>0</v>
      </c>
      <c r="D843" s="235">
        <v>0</v>
      </c>
      <c r="E843" s="231">
        <f t="shared" si="165"/>
      </c>
      <c r="F843" s="232"/>
      <c r="G843" s="233">
        <v>0</v>
      </c>
      <c r="H843" s="234">
        <f t="shared" si="166"/>
        <v>0</v>
      </c>
      <c r="I843" s="239"/>
      <c r="J843" s="239"/>
      <c r="K843" s="239"/>
      <c r="L843" s="239"/>
      <c r="M843" s="239"/>
      <c r="N843" s="239"/>
      <c r="O843" s="210">
        <f t="shared" si="167"/>
        <v>0</v>
      </c>
    </row>
    <row r="844" spans="1:15" ht="15" customHeight="1">
      <c r="A844" s="228" t="s">
        <v>1533</v>
      </c>
      <c r="B844" s="229" t="s">
        <v>1534</v>
      </c>
      <c r="C844" s="230">
        <v>6363</v>
      </c>
      <c r="D844" s="235">
        <v>0</v>
      </c>
      <c r="E844" s="231">
        <f t="shared" si="165"/>
        <v>0</v>
      </c>
      <c r="F844" s="232"/>
      <c r="G844" s="233">
        <v>0</v>
      </c>
      <c r="H844" s="234">
        <f t="shared" si="166"/>
        <v>0</v>
      </c>
      <c r="I844" s="242"/>
      <c r="J844" s="239"/>
      <c r="K844" s="239"/>
      <c r="L844" s="239"/>
      <c r="M844" s="239"/>
      <c r="N844" s="239"/>
      <c r="O844" s="210">
        <f t="shared" si="167"/>
        <v>0</v>
      </c>
    </row>
    <row r="845" spans="1:15" ht="15" customHeight="1">
      <c r="A845" s="228" t="s">
        <v>1535</v>
      </c>
      <c r="B845" s="229" t="s">
        <v>1536</v>
      </c>
      <c r="C845" s="230">
        <f>SUM(C846:C872)</f>
        <v>3327</v>
      </c>
      <c r="D845" s="230">
        <f>SUM(D846:D872)</f>
        <v>3010</v>
      </c>
      <c r="E845" s="231">
        <f t="shared" si="165"/>
        <v>90.47189660354674</v>
      </c>
      <c r="F845" s="232"/>
      <c r="G845" s="233">
        <v>2790</v>
      </c>
      <c r="H845" s="234">
        <f t="shared" si="166"/>
        <v>3010</v>
      </c>
      <c r="I845" s="239">
        <f aca="true" t="shared" si="168" ref="I845:N845">SUM(I846:I872)</f>
        <v>2790</v>
      </c>
      <c r="J845" s="239">
        <f t="shared" si="168"/>
        <v>0</v>
      </c>
      <c r="K845" s="239">
        <f t="shared" si="168"/>
        <v>220</v>
      </c>
      <c r="L845" s="239">
        <f t="shared" si="168"/>
        <v>0</v>
      </c>
      <c r="M845" s="239">
        <f t="shared" si="168"/>
        <v>0</v>
      </c>
      <c r="N845" s="239">
        <f t="shared" si="168"/>
        <v>0</v>
      </c>
      <c r="O845" s="210">
        <f t="shared" si="167"/>
        <v>0.301</v>
      </c>
    </row>
    <row r="846" spans="1:15" ht="15" customHeight="1">
      <c r="A846" s="228" t="s">
        <v>1537</v>
      </c>
      <c r="B846" s="229" t="s">
        <v>71</v>
      </c>
      <c r="C846" s="230">
        <v>560</v>
      </c>
      <c r="D846" s="235">
        <v>675</v>
      </c>
      <c r="E846" s="231">
        <f t="shared" si="165"/>
        <v>120.53571428571428</v>
      </c>
      <c r="F846" s="232"/>
      <c r="G846" s="233">
        <v>675</v>
      </c>
      <c r="H846" s="234">
        <f t="shared" si="166"/>
        <v>675</v>
      </c>
      <c r="I846" s="239">
        <v>675</v>
      </c>
      <c r="J846" s="239"/>
      <c r="K846" s="239"/>
      <c r="L846" s="239"/>
      <c r="M846" s="239"/>
      <c r="N846" s="239"/>
      <c r="O846" s="210">
        <f t="shared" si="167"/>
        <v>0.0675</v>
      </c>
    </row>
    <row r="847" spans="1:15" ht="15" customHeight="1">
      <c r="A847" s="228" t="s">
        <v>1538</v>
      </c>
      <c r="B847" s="229" t="s">
        <v>73</v>
      </c>
      <c r="C847" s="230">
        <v>0</v>
      </c>
      <c r="D847" s="235">
        <v>0</v>
      </c>
      <c r="E847" s="231">
        <f t="shared" si="165"/>
      </c>
      <c r="F847" s="232"/>
      <c r="G847" s="233">
        <v>0</v>
      </c>
      <c r="H847" s="234">
        <f t="shared" si="166"/>
        <v>0</v>
      </c>
      <c r="I847" s="239">
        <v>0</v>
      </c>
      <c r="J847" s="239"/>
      <c r="K847" s="239"/>
      <c r="L847" s="239"/>
      <c r="M847" s="239"/>
      <c r="N847" s="239"/>
      <c r="O847" s="210">
        <f t="shared" si="167"/>
        <v>0</v>
      </c>
    </row>
    <row r="848" spans="1:15" ht="15" customHeight="1">
      <c r="A848" s="228" t="s">
        <v>1539</v>
      </c>
      <c r="B848" s="229" t="s">
        <v>75</v>
      </c>
      <c r="C848" s="230">
        <v>0</v>
      </c>
      <c r="D848" s="235">
        <v>0</v>
      </c>
      <c r="E848" s="231">
        <f t="shared" si="165"/>
      </c>
      <c r="F848" s="232"/>
      <c r="G848" s="233">
        <v>0</v>
      </c>
      <c r="H848" s="234">
        <f t="shared" si="166"/>
        <v>0</v>
      </c>
      <c r="I848" s="239">
        <v>0</v>
      </c>
      <c r="J848" s="239"/>
      <c r="K848" s="239"/>
      <c r="L848" s="239"/>
      <c r="M848" s="239"/>
      <c r="N848" s="239"/>
      <c r="O848" s="210">
        <f t="shared" si="167"/>
        <v>0</v>
      </c>
    </row>
    <row r="849" spans="1:15" ht="15" customHeight="1">
      <c r="A849" s="228" t="s">
        <v>1540</v>
      </c>
      <c r="B849" s="229" t="s">
        <v>1541</v>
      </c>
      <c r="C849" s="230">
        <v>2166</v>
      </c>
      <c r="D849" s="235">
        <v>2115</v>
      </c>
      <c r="E849" s="231">
        <f t="shared" si="165"/>
        <v>97.64542936288089</v>
      </c>
      <c r="F849" s="232"/>
      <c r="G849" s="233">
        <v>2115</v>
      </c>
      <c r="H849" s="234">
        <f t="shared" si="166"/>
        <v>2115</v>
      </c>
      <c r="I849" s="239">
        <v>2115</v>
      </c>
      <c r="J849" s="239"/>
      <c r="K849" s="239"/>
      <c r="L849" s="239"/>
      <c r="M849" s="239"/>
      <c r="N849" s="239"/>
      <c r="O849" s="210">
        <f t="shared" si="167"/>
        <v>0.2115</v>
      </c>
    </row>
    <row r="850" spans="1:15" ht="15" customHeight="1">
      <c r="A850" s="228" t="s">
        <v>1542</v>
      </c>
      <c r="B850" s="229" t="s">
        <v>1543</v>
      </c>
      <c r="C850" s="230">
        <v>47</v>
      </c>
      <c r="D850" s="235">
        <v>0</v>
      </c>
      <c r="E850" s="231">
        <f t="shared" si="165"/>
        <v>0</v>
      </c>
      <c r="F850" s="232"/>
      <c r="G850" s="233">
        <v>0</v>
      </c>
      <c r="H850" s="234">
        <f t="shared" si="166"/>
        <v>0</v>
      </c>
      <c r="I850" s="239">
        <v>0</v>
      </c>
      <c r="J850" s="239"/>
      <c r="K850" s="239"/>
      <c r="L850" s="239"/>
      <c r="M850" s="239"/>
      <c r="N850" s="239"/>
      <c r="O850" s="210">
        <f t="shared" si="167"/>
        <v>0</v>
      </c>
    </row>
    <row r="851" spans="1:15" ht="15" customHeight="1">
      <c r="A851" s="228" t="s">
        <v>1544</v>
      </c>
      <c r="B851" s="229" t="s">
        <v>1545</v>
      </c>
      <c r="C851" s="230">
        <v>0</v>
      </c>
      <c r="D851" s="235">
        <v>0</v>
      </c>
      <c r="E851" s="231">
        <f t="shared" si="165"/>
      </c>
      <c r="F851" s="232"/>
      <c r="G851" s="233">
        <v>0</v>
      </c>
      <c r="H851" s="234">
        <f t="shared" si="166"/>
        <v>0</v>
      </c>
      <c r="I851" s="239">
        <v>0</v>
      </c>
      <c r="J851" s="239"/>
      <c r="K851" s="239"/>
      <c r="L851" s="239"/>
      <c r="M851" s="239"/>
      <c r="N851" s="239"/>
      <c r="O851" s="210">
        <f t="shared" si="167"/>
        <v>0</v>
      </c>
    </row>
    <row r="852" spans="1:15" ht="15" customHeight="1">
      <c r="A852" s="228" t="s">
        <v>1546</v>
      </c>
      <c r="B852" s="229" t="s">
        <v>1547</v>
      </c>
      <c r="C852" s="230">
        <v>0</v>
      </c>
      <c r="D852" s="235">
        <v>0</v>
      </c>
      <c r="E852" s="231">
        <f t="shared" si="165"/>
      </c>
      <c r="F852" s="232"/>
      <c r="G852" s="233">
        <v>0</v>
      </c>
      <c r="H852" s="234">
        <f t="shared" si="166"/>
        <v>0</v>
      </c>
      <c r="I852" s="239">
        <v>0</v>
      </c>
      <c r="J852" s="239"/>
      <c r="K852" s="239"/>
      <c r="L852" s="239"/>
      <c r="M852" s="239"/>
      <c r="N852" s="239"/>
      <c r="O852" s="210">
        <f t="shared" si="167"/>
        <v>0</v>
      </c>
    </row>
    <row r="853" spans="1:15" ht="15" customHeight="1">
      <c r="A853" s="228" t="s">
        <v>1548</v>
      </c>
      <c r="B853" s="229" t="s">
        <v>1549</v>
      </c>
      <c r="C853" s="230">
        <v>0</v>
      </c>
      <c r="D853" s="235">
        <v>0</v>
      </c>
      <c r="E853" s="231">
        <f t="shared" si="165"/>
      </c>
      <c r="F853" s="232"/>
      <c r="G853" s="233">
        <v>0</v>
      </c>
      <c r="H853" s="234">
        <f t="shared" si="166"/>
        <v>0</v>
      </c>
      <c r="I853" s="239">
        <v>0</v>
      </c>
      <c r="J853" s="239"/>
      <c r="K853" s="239"/>
      <c r="L853" s="239"/>
      <c r="M853" s="239"/>
      <c r="N853" s="239"/>
      <c r="O853" s="210">
        <f t="shared" si="167"/>
        <v>0</v>
      </c>
    </row>
    <row r="854" spans="1:15" ht="15" customHeight="1">
      <c r="A854" s="228" t="s">
        <v>1550</v>
      </c>
      <c r="B854" s="229" t="s">
        <v>1551</v>
      </c>
      <c r="C854" s="230">
        <v>0</v>
      </c>
      <c r="D854" s="235">
        <v>0</v>
      </c>
      <c r="E854" s="231">
        <f t="shared" si="165"/>
      </c>
      <c r="F854" s="232"/>
      <c r="G854" s="233">
        <v>0</v>
      </c>
      <c r="H854" s="234">
        <f t="shared" si="166"/>
        <v>0</v>
      </c>
      <c r="I854" s="239">
        <v>0</v>
      </c>
      <c r="J854" s="239"/>
      <c r="K854" s="239"/>
      <c r="L854" s="239"/>
      <c r="M854" s="239"/>
      <c r="N854" s="239"/>
      <c r="O854" s="210">
        <f t="shared" si="167"/>
        <v>0</v>
      </c>
    </row>
    <row r="855" spans="1:15" ht="15" customHeight="1">
      <c r="A855" s="228" t="s">
        <v>1552</v>
      </c>
      <c r="B855" s="229" t="s">
        <v>1553</v>
      </c>
      <c r="C855" s="230">
        <v>114</v>
      </c>
      <c r="D855" s="235">
        <v>0</v>
      </c>
      <c r="E855" s="231">
        <f t="shared" si="165"/>
        <v>0</v>
      </c>
      <c r="F855" s="232"/>
      <c r="G855" s="233">
        <v>0</v>
      </c>
      <c r="H855" s="234">
        <f t="shared" si="166"/>
        <v>0</v>
      </c>
      <c r="I855" s="239">
        <v>0</v>
      </c>
      <c r="J855" s="239"/>
      <c r="K855" s="239"/>
      <c r="L855" s="239"/>
      <c r="M855" s="239"/>
      <c r="N855" s="239"/>
      <c r="O855" s="210">
        <f t="shared" si="167"/>
        <v>0</v>
      </c>
    </row>
    <row r="856" spans="1:15" ht="15" customHeight="1">
      <c r="A856" s="228" t="s">
        <v>1554</v>
      </c>
      <c r="B856" s="229" t="s">
        <v>1555</v>
      </c>
      <c r="C856" s="230">
        <v>43</v>
      </c>
      <c r="D856" s="235">
        <v>0</v>
      </c>
      <c r="E856" s="231">
        <f t="shared" si="165"/>
        <v>0</v>
      </c>
      <c r="F856" s="232"/>
      <c r="G856" s="233">
        <v>0</v>
      </c>
      <c r="H856" s="234">
        <f t="shared" si="166"/>
        <v>0</v>
      </c>
      <c r="I856" s="239">
        <v>0</v>
      </c>
      <c r="J856" s="239"/>
      <c r="K856" s="239"/>
      <c r="L856" s="239"/>
      <c r="M856" s="239"/>
      <c r="N856" s="239"/>
      <c r="O856" s="210">
        <f t="shared" si="167"/>
        <v>0</v>
      </c>
    </row>
    <row r="857" spans="1:15" ht="15" customHeight="1">
      <c r="A857" s="228" t="s">
        <v>1556</v>
      </c>
      <c r="B857" s="229" t="s">
        <v>1557</v>
      </c>
      <c r="C857" s="230">
        <v>10</v>
      </c>
      <c r="D857" s="235">
        <v>0</v>
      </c>
      <c r="E857" s="231">
        <f t="shared" si="165"/>
        <v>0</v>
      </c>
      <c r="F857" s="232"/>
      <c r="G857" s="233">
        <v>0</v>
      </c>
      <c r="H857" s="234">
        <f t="shared" si="166"/>
        <v>0</v>
      </c>
      <c r="I857" s="239">
        <v>0</v>
      </c>
      <c r="J857" s="239"/>
      <c r="K857" s="239"/>
      <c r="L857" s="239"/>
      <c r="M857" s="239"/>
      <c r="N857" s="239"/>
      <c r="O857" s="210">
        <f t="shared" si="167"/>
        <v>0</v>
      </c>
    </row>
    <row r="858" spans="1:15" ht="15" customHeight="1">
      <c r="A858" s="228" t="s">
        <v>1558</v>
      </c>
      <c r="B858" s="229" t="s">
        <v>1559</v>
      </c>
      <c r="C858" s="230">
        <v>0</v>
      </c>
      <c r="D858" s="235">
        <v>0</v>
      </c>
      <c r="E858" s="231">
        <f t="shared" si="165"/>
      </c>
      <c r="F858" s="232"/>
      <c r="G858" s="233">
        <v>0</v>
      </c>
      <c r="H858" s="234">
        <f t="shared" si="166"/>
        <v>0</v>
      </c>
      <c r="I858" s="239">
        <v>0</v>
      </c>
      <c r="J858" s="239"/>
      <c r="K858" s="239"/>
      <c r="L858" s="239"/>
      <c r="M858" s="239"/>
      <c r="N858" s="239"/>
      <c r="O858" s="210">
        <f t="shared" si="167"/>
        <v>0</v>
      </c>
    </row>
    <row r="859" spans="1:15" ht="15" customHeight="1">
      <c r="A859" s="228" t="s">
        <v>1560</v>
      </c>
      <c r="B859" s="229" t="s">
        <v>1561</v>
      </c>
      <c r="C859" s="230">
        <v>21</v>
      </c>
      <c r="D859" s="235">
        <v>0</v>
      </c>
      <c r="E859" s="231">
        <f t="shared" si="165"/>
        <v>0</v>
      </c>
      <c r="F859" s="232"/>
      <c r="G859" s="233">
        <v>0</v>
      </c>
      <c r="H859" s="234">
        <f t="shared" si="166"/>
        <v>0</v>
      </c>
      <c r="I859" s="239">
        <v>0</v>
      </c>
      <c r="J859" s="239"/>
      <c r="K859" s="239"/>
      <c r="L859" s="239"/>
      <c r="M859" s="239"/>
      <c r="N859" s="239"/>
      <c r="O859" s="210">
        <f t="shared" si="167"/>
        <v>0</v>
      </c>
    </row>
    <row r="860" spans="1:15" ht="15" customHeight="1">
      <c r="A860" s="228" t="s">
        <v>1562</v>
      </c>
      <c r="B860" s="229" t="s">
        <v>1563</v>
      </c>
      <c r="C860" s="230">
        <v>0</v>
      </c>
      <c r="D860" s="235">
        <v>0</v>
      </c>
      <c r="E860" s="231">
        <f t="shared" si="165"/>
      </c>
      <c r="F860" s="232"/>
      <c r="G860" s="233">
        <v>0</v>
      </c>
      <c r="H860" s="234">
        <f t="shared" si="166"/>
        <v>0</v>
      </c>
      <c r="I860" s="239">
        <v>0</v>
      </c>
      <c r="J860" s="239"/>
      <c r="K860" s="239"/>
      <c r="L860" s="239"/>
      <c r="M860" s="239"/>
      <c r="N860" s="239"/>
      <c r="O860" s="210">
        <f t="shared" si="167"/>
        <v>0</v>
      </c>
    </row>
    <row r="861" spans="1:15" ht="15" customHeight="1">
      <c r="A861" s="228" t="s">
        <v>1564</v>
      </c>
      <c r="B861" s="229" t="s">
        <v>1565</v>
      </c>
      <c r="C861" s="230">
        <v>3</v>
      </c>
      <c r="D861" s="235">
        <v>0</v>
      </c>
      <c r="E861" s="231">
        <f t="shared" si="165"/>
        <v>0</v>
      </c>
      <c r="F861" s="232"/>
      <c r="G861" s="233">
        <v>0</v>
      </c>
      <c r="H861" s="234">
        <f t="shared" si="166"/>
        <v>0</v>
      </c>
      <c r="I861" s="239">
        <v>0</v>
      </c>
      <c r="J861" s="239"/>
      <c r="K861" s="239"/>
      <c r="L861" s="239"/>
      <c r="M861" s="239"/>
      <c r="N861" s="239"/>
      <c r="O861" s="210">
        <f t="shared" si="167"/>
        <v>0</v>
      </c>
    </row>
    <row r="862" spans="1:15" ht="15" customHeight="1">
      <c r="A862" s="228" t="s">
        <v>1566</v>
      </c>
      <c r="B862" s="229" t="s">
        <v>1567</v>
      </c>
      <c r="C862" s="230">
        <v>0</v>
      </c>
      <c r="D862" s="235">
        <v>0</v>
      </c>
      <c r="E862" s="231">
        <f t="shared" si="165"/>
      </c>
      <c r="F862" s="232"/>
      <c r="G862" s="233">
        <v>0</v>
      </c>
      <c r="H862" s="234">
        <f t="shared" si="166"/>
        <v>0</v>
      </c>
      <c r="I862" s="239">
        <v>0</v>
      </c>
      <c r="J862" s="239"/>
      <c r="K862" s="239"/>
      <c r="L862" s="239"/>
      <c r="M862" s="239"/>
      <c r="N862" s="239"/>
      <c r="O862" s="210">
        <f t="shared" si="167"/>
        <v>0</v>
      </c>
    </row>
    <row r="863" spans="1:15" ht="15" customHeight="1">
      <c r="A863" s="228" t="s">
        <v>1568</v>
      </c>
      <c r="B863" s="229" t="s">
        <v>1569</v>
      </c>
      <c r="C863" s="230">
        <v>0</v>
      </c>
      <c r="D863" s="235">
        <v>0</v>
      </c>
      <c r="E863" s="231">
        <f t="shared" si="165"/>
      </c>
      <c r="F863" s="232"/>
      <c r="G863" s="233">
        <v>0</v>
      </c>
      <c r="H863" s="234">
        <f t="shared" si="166"/>
        <v>0</v>
      </c>
      <c r="I863" s="239">
        <v>0</v>
      </c>
      <c r="J863" s="239"/>
      <c r="K863" s="239"/>
      <c r="L863" s="239"/>
      <c r="M863" s="239"/>
      <c r="N863" s="239"/>
      <c r="O863" s="210">
        <f t="shared" si="167"/>
        <v>0</v>
      </c>
    </row>
    <row r="864" spans="1:15" ht="15" customHeight="1">
      <c r="A864" s="228" t="s">
        <v>1570</v>
      </c>
      <c r="B864" s="229" t="s">
        <v>1571</v>
      </c>
      <c r="C864" s="230">
        <v>0</v>
      </c>
      <c r="D864" s="235">
        <v>0</v>
      </c>
      <c r="E864" s="231">
        <f t="shared" si="165"/>
      </c>
      <c r="F864" s="232"/>
      <c r="G864" s="233">
        <v>0</v>
      </c>
      <c r="H864" s="234">
        <f t="shared" si="166"/>
        <v>0</v>
      </c>
      <c r="I864" s="239">
        <v>0</v>
      </c>
      <c r="J864" s="239"/>
      <c r="K864" s="239"/>
      <c r="L864" s="239"/>
      <c r="M864" s="239"/>
      <c r="N864" s="239"/>
      <c r="O864" s="210">
        <f t="shared" si="167"/>
        <v>0</v>
      </c>
    </row>
    <row r="865" spans="1:15" ht="15" customHeight="1">
      <c r="A865" s="228" t="s">
        <v>1572</v>
      </c>
      <c r="B865" s="229" t="s">
        <v>1573</v>
      </c>
      <c r="C865" s="230">
        <v>0</v>
      </c>
      <c r="D865" s="235">
        <v>0</v>
      </c>
      <c r="E865" s="231">
        <f t="shared" si="165"/>
      </c>
      <c r="F865" s="232"/>
      <c r="G865" s="233">
        <v>0</v>
      </c>
      <c r="H865" s="234">
        <f t="shared" si="166"/>
        <v>0</v>
      </c>
      <c r="I865" s="239">
        <v>0</v>
      </c>
      <c r="J865" s="239"/>
      <c r="K865" s="239"/>
      <c r="L865" s="239"/>
      <c r="M865" s="239"/>
      <c r="N865" s="239"/>
      <c r="O865" s="210">
        <f t="shared" si="167"/>
        <v>0</v>
      </c>
    </row>
    <row r="866" spans="1:15" ht="15" customHeight="1">
      <c r="A866" s="228" t="s">
        <v>1574</v>
      </c>
      <c r="B866" s="229" t="s">
        <v>1575</v>
      </c>
      <c r="C866" s="230">
        <v>2</v>
      </c>
      <c r="D866" s="235">
        <v>0</v>
      </c>
      <c r="E866" s="231">
        <f t="shared" si="165"/>
        <v>0</v>
      </c>
      <c r="F866" s="232"/>
      <c r="G866" s="233">
        <v>0</v>
      </c>
      <c r="H866" s="234">
        <f t="shared" si="166"/>
        <v>0</v>
      </c>
      <c r="I866" s="239">
        <v>0</v>
      </c>
      <c r="J866" s="239"/>
      <c r="K866" s="239"/>
      <c r="L866" s="239"/>
      <c r="M866" s="239"/>
      <c r="N866" s="239"/>
      <c r="O866" s="210">
        <f t="shared" si="167"/>
        <v>0</v>
      </c>
    </row>
    <row r="867" spans="1:15" ht="15" customHeight="1">
      <c r="A867" s="228" t="s">
        <v>1576</v>
      </c>
      <c r="B867" s="229" t="s">
        <v>1519</v>
      </c>
      <c r="C867" s="230">
        <v>0</v>
      </c>
      <c r="D867" s="235">
        <v>0</v>
      </c>
      <c r="E867" s="231">
        <f t="shared" si="165"/>
      </c>
      <c r="F867" s="232"/>
      <c r="G867" s="233">
        <v>0</v>
      </c>
      <c r="H867" s="234">
        <f t="shared" si="166"/>
        <v>0</v>
      </c>
      <c r="I867" s="239">
        <v>0</v>
      </c>
      <c r="J867" s="239"/>
      <c r="K867" s="239"/>
      <c r="L867" s="239"/>
      <c r="M867" s="239"/>
      <c r="N867" s="239"/>
      <c r="O867" s="210">
        <f t="shared" si="167"/>
        <v>0</v>
      </c>
    </row>
    <row r="868" spans="1:15" ht="15" customHeight="1">
      <c r="A868" s="228" t="s">
        <v>1577</v>
      </c>
      <c r="B868" s="229" t="s">
        <v>1578</v>
      </c>
      <c r="C868" s="230">
        <v>0</v>
      </c>
      <c r="D868" s="235">
        <v>0</v>
      </c>
      <c r="E868" s="231">
        <f t="shared" si="165"/>
      </c>
      <c r="F868" s="232"/>
      <c r="G868" s="233">
        <v>0</v>
      </c>
      <c r="H868" s="234">
        <f t="shared" si="166"/>
        <v>0</v>
      </c>
      <c r="I868" s="239">
        <v>0</v>
      </c>
      <c r="J868" s="239"/>
      <c r="K868" s="239"/>
      <c r="L868" s="239"/>
      <c r="M868" s="239"/>
      <c r="N868" s="239"/>
      <c r="O868" s="210">
        <f t="shared" si="167"/>
        <v>0</v>
      </c>
    </row>
    <row r="869" spans="1:15" ht="15" customHeight="1">
      <c r="A869" s="228" t="s">
        <v>1579</v>
      </c>
      <c r="B869" s="229" t="s">
        <v>1580</v>
      </c>
      <c r="C869" s="230">
        <v>0</v>
      </c>
      <c r="D869" s="235">
        <v>0</v>
      </c>
      <c r="E869" s="231">
        <f t="shared" si="165"/>
      </c>
      <c r="F869" s="232"/>
      <c r="G869" s="233">
        <v>0</v>
      </c>
      <c r="H869" s="234">
        <f t="shared" si="166"/>
        <v>0</v>
      </c>
      <c r="I869" s="239">
        <v>0</v>
      </c>
      <c r="J869" s="239"/>
      <c r="K869" s="239"/>
      <c r="L869" s="239"/>
      <c r="M869" s="239"/>
      <c r="N869" s="239"/>
      <c r="O869" s="210">
        <f t="shared" si="167"/>
        <v>0</v>
      </c>
    </row>
    <row r="870" spans="1:15" ht="15" customHeight="1">
      <c r="A870" s="228" t="s">
        <v>1581</v>
      </c>
      <c r="B870" s="229" t="s">
        <v>1582</v>
      </c>
      <c r="C870" s="230">
        <v>0</v>
      </c>
      <c r="D870" s="235">
        <v>0</v>
      </c>
      <c r="E870" s="231">
        <f t="shared" si="165"/>
      </c>
      <c r="F870" s="232"/>
      <c r="G870" s="233">
        <v>0</v>
      </c>
      <c r="H870" s="234">
        <f t="shared" si="166"/>
        <v>0</v>
      </c>
      <c r="I870" s="239">
        <v>0</v>
      </c>
      <c r="J870" s="239"/>
      <c r="K870" s="239"/>
      <c r="L870" s="239"/>
      <c r="M870" s="239"/>
      <c r="N870" s="239"/>
      <c r="O870" s="210">
        <f t="shared" si="167"/>
        <v>0</v>
      </c>
    </row>
    <row r="871" spans="1:15" ht="15" customHeight="1">
      <c r="A871" s="228" t="s">
        <v>1583</v>
      </c>
      <c r="B871" s="229" t="s">
        <v>1584</v>
      </c>
      <c r="C871" s="230">
        <v>0</v>
      </c>
      <c r="D871" s="235">
        <v>0</v>
      </c>
      <c r="E871" s="231">
        <f t="shared" si="165"/>
      </c>
      <c r="F871" s="232"/>
      <c r="G871" s="233">
        <v>0</v>
      </c>
      <c r="H871" s="234">
        <f t="shared" si="166"/>
        <v>0</v>
      </c>
      <c r="I871" s="239">
        <v>0</v>
      </c>
      <c r="J871" s="239"/>
      <c r="K871" s="239"/>
      <c r="L871" s="239"/>
      <c r="M871" s="239"/>
      <c r="N871" s="239"/>
      <c r="O871" s="210">
        <f t="shared" si="167"/>
        <v>0</v>
      </c>
    </row>
    <row r="872" spans="1:15" ht="15" customHeight="1">
      <c r="A872" s="228" t="s">
        <v>1585</v>
      </c>
      <c r="B872" s="229" t="s">
        <v>1586</v>
      </c>
      <c r="C872" s="230">
        <v>361</v>
      </c>
      <c r="D872" s="235">
        <v>220</v>
      </c>
      <c r="E872" s="231">
        <f t="shared" si="165"/>
        <v>60.94182825484764</v>
      </c>
      <c r="F872" s="232"/>
      <c r="G872" s="233">
        <v>0</v>
      </c>
      <c r="H872" s="234">
        <f t="shared" si="166"/>
        <v>220</v>
      </c>
      <c r="I872" s="239">
        <v>0</v>
      </c>
      <c r="J872" s="239"/>
      <c r="K872" s="239">
        <v>220</v>
      </c>
      <c r="L872" s="239"/>
      <c r="M872" s="239"/>
      <c r="N872" s="239"/>
      <c r="O872" s="210">
        <f t="shared" si="167"/>
        <v>0.022</v>
      </c>
    </row>
    <row r="873" spans="1:15" ht="15" customHeight="1">
      <c r="A873" s="228" t="s">
        <v>1587</v>
      </c>
      <c r="B873" s="229" t="s">
        <v>1588</v>
      </c>
      <c r="C873" s="230">
        <f>SUM(C874:C883)</f>
        <v>4546</v>
      </c>
      <c r="D873" s="230">
        <f>SUM(D874:D883)</f>
        <v>974</v>
      </c>
      <c r="E873" s="231">
        <f t="shared" si="165"/>
        <v>21.425428948526175</v>
      </c>
      <c r="F873" s="232"/>
      <c r="G873" s="233">
        <v>974</v>
      </c>
      <c r="H873" s="234">
        <f t="shared" si="166"/>
        <v>974</v>
      </c>
      <c r="I873" s="239">
        <f aca="true" t="shared" si="169" ref="I873:N873">SUM(I874:I883)</f>
        <v>974</v>
      </c>
      <c r="J873" s="239">
        <f t="shared" si="169"/>
        <v>0</v>
      </c>
      <c r="K873" s="239">
        <f t="shared" si="169"/>
        <v>0</v>
      </c>
      <c r="L873" s="239">
        <f t="shared" si="169"/>
        <v>0</v>
      </c>
      <c r="M873" s="239">
        <f t="shared" si="169"/>
        <v>0</v>
      </c>
      <c r="N873" s="239">
        <f t="shared" si="169"/>
        <v>0</v>
      </c>
      <c r="O873" s="210">
        <f t="shared" si="167"/>
        <v>0.0974</v>
      </c>
    </row>
    <row r="874" spans="1:15" ht="15" customHeight="1">
      <c r="A874" s="228" t="s">
        <v>1589</v>
      </c>
      <c r="B874" s="229" t="s">
        <v>71</v>
      </c>
      <c r="C874" s="230">
        <v>136</v>
      </c>
      <c r="D874" s="235">
        <v>151</v>
      </c>
      <c r="E874" s="231">
        <f t="shared" si="165"/>
        <v>111.02941176470588</v>
      </c>
      <c r="F874" s="232"/>
      <c r="G874" s="233">
        <v>151</v>
      </c>
      <c r="H874" s="234">
        <f t="shared" si="166"/>
        <v>151</v>
      </c>
      <c r="I874" s="239">
        <v>151</v>
      </c>
      <c r="J874" s="239"/>
      <c r="K874" s="239"/>
      <c r="L874" s="239"/>
      <c r="M874" s="239"/>
      <c r="N874" s="239"/>
      <c r="O874" s="210">
        <f t="shared" si="167"/>
        <v>0.0151</v>
      </c>
    </row>
    <row r="875" spans="1:15" ht="15" customHeight="1">
      <c r="A875" s="228" t="s">
        <v>1590</v>
      </c>
      <c r="B875" s="229" t="s">
        <v>73</v>
      </c>
      <c r="C875" s="230">
        <v>0</v>
      </c>
      <c r="D875" s="235">
        <v>0</v>
      </c>
      <c r="E875" s="231">
        <f t="shared" si="165"/>
      </c>
      <c r="F875" s="232"/>
      <c r="G875" s="233">
        <v>0</v>
      </c>
      <c r="H875" s="234">
        <f t="shared" si="166"/>
        <v>0</v>
      </c>
      <c r="I875" s="239">
        <v>0</v>
      </c>
      <c r="J875" s="239"/>
      <c r="K875" s="239"/>
      <c r="L875" s="239"/>
      <c r="M875" s="239"/>
      <c r="N875" s="239"/>
      <c r="O875" s="210">
        <f t="shared" si="167"/>
        <v>0</v>
      </c>
    </row>
    <row r="876" spans="1:15" ht="15" customHeight="1">
      <c r="A876" s="228" t="s">
        <v>1591</v>
      </c>
      <c r="B876" s="229" t="s">
        <v>75</v>
      </c>
      <c r="C876" s="230">
        <v>0</v>
      </c>
      <c r="D876" s="235">
        <v>0</v>
      </c>
      <c r="E876" s="231">
        <f t="shared" si="165"/>
      </c>
      <c r="F876" s="232"/>
      <c r="G876" s="233">
        <v>0</v>
      </c>
      <c r="H876" s="234">
        <f t="shared" si="166"/>
        <v>0</v>
      </c>
      <c r="I876" s="239">
        <v>0</v>
      </c>
      <c r="J876" s="239"/>
      <c r="K876" s="239"/>
      <c r="L876" s="239"/>
      <c r="M876" s="239"/>
      <c r="N876" s="239"/>
      <c r="O876" s="210">
        <f t="shared" si="167"/>
        <v>0</v>
      </c>
    </row>
    <row r="877" spans="1:15" ht="15" customHeight="1">
      <c r="A877" s="228" t="s">
        <v>1592</v>
      </c>
      <c r="B877" s="229" t="s">
        <v>1593</v>
      </c>
      <c r="C877" s="230">
        <v>0</v>
      </c>
      <c r="D877" s="235">
        <v>0</v>
      </c>
      <c r="E877" s="231">
        <f t="shared" si="165"/>
      </c>
      <c r="F877" s="232"/>
      <c r="G877" s="233">
        <v>0</v>
      </c>
      <c r="H877" s="234">
        <f t="shared" si="166"/>
        <v>0</v>
      </c>
      <c r="I877" s="239">
        <v>0</v>
      </c>
      <c r="J877" s="239"/>
      <c r="K877" s="239"/>
      <c r="L877" s="239"/>
      <c r="M877" s="239"/>
      <c r="N877" s="239"/>
      <c r="O877" s="210">
        <f t="shared" si="167"/>
        <v>0</v>
      </c>
    </row>
    <row r="878" spans="1:15" ht="15" customHeight="1">
      <c r="A878" s="228" t="s">
        <v>1594</v>
      </c>
      <c r="B878" s="229" t="s">
        <v>1595</v>
      </c>
      <c r="C878" s="230">
        <v>0</v>
      </c>
      <c r="D878" s="235">
        <v>0</v>
      </c>
      <c r="E878" s="231">
        <f t="shared" si="165"/>
      </c>
      <c r="F878" s="232"/>
      <c r="G878" s="233">
        <v>0</v>
      </c>
      <c r="H878" s="234">
        <f t="shared" si="166"/>
        <v>0</v>
      </c>
      <c r="I878" s="239">
        <v>0</v>
      </c>
      <c r="J878" s="239"/>
      <c r="K878" s="239"/>
      <c r="L878" s="239"/>
      <c r="M878" s="239"/>
      <c r="N878" s="239"/>
      <c r="O878" s="210">
        <f t="shared" si="167"/>
        <v>0</v>
      </c>
    </row>
    <row r="879" spans="1:15" ht="15" customHeight="1">
      <c r="A879" s="228" t="s">
        <v>1596</v>
      </c>
      <c r="B879" s="229" t="s">
        <v>1597</v>
      </c>
      <c r="C879" s="230">
        <v>2649</v>
      </c>
      <c r="D879" s="235">
        <v>0</v>
      </c>
      <c r="E879" s="231">
        <f t="shared" si="165"/>
        <v>0</v>
      </c>
      <c r="F879" s="232"/>
      <c r="G879" s="233">
        <v>0</v>
      </c>
      <c r="H879" s="234">
        <f t="shared" si="166"/>
        <v>0</v>
      </c>
      <c r="I879" s="239">
        <v>0</v>
      </c>
      <c r="J879" s="239"/>
      <c r="K879" s="239"/>
      <c r="L879" s="239"/>
      <c r="M879" s="239"/>
      <c r="N879" s="239"/>
      <c r="O879" s="210">
        <f t="shared" si="167"/>
        <v>0</v>
      </c>
    </row>
    <row r="880" spans="1:15" ht="15" customHeight="1">
      <c r="A880" s="228" t="s">
        <v>1598</v>
      </c>
      <c r="B880" s="229" t="s">
        <v>1599</v>
      </c>
      <c r="C880" s="230">
        <v>0</v>
      </c>
      <c r="D880" s="235">
        <v>0</v>
      </c>
      <c r="E880" s="231">
        <f t="shared" si="165"/>
      </c>
      <c r="F880" s="232"/>
      <c r="G880" s="233">
        <v>0</v>
      </c>
      <c r="H880" s="234">
        <f t="shared" si="166"/>
        <v>0</v>
      </c>
      <c r="I880" s="239">
        <v>0</v>
      </c>
      <c r="J880" s="239"/>
      <c r="K880" s="239"/>
      <c r="L880" s="239"/>
      <c r="M880" s="239"/>
      <c r="N880" s="239"/>
      <c r="O880" s="210">
        <f t="shared" si="167"/>
        <v>0</v>
      </c>
    </row>
    <row r="881" spans="1:15" ht="15" customHeight="1">
      <c r="A881" s="228" t="s">
        <v>1600</v>
      </c>
      <c r="B881" s="229" t="s">
        <v>1601</v>
      </c>
      <c r="C881" s="230">
        <v>0</v>
      </c>
      <c r="D881" s="235">
        <v>0</v>
      </c>
      <c r="E881" s="231">
        <f t="shared" si="165"/>
      </c>
      <c r="F881" s="232"/>
      <c r="G881" s="233">
        <v>0</v>
      </c>
      <c r="H881" s="234">
        <f t="shared" si="166"/>
        <v>0</v>
      </c>
      <c r="I881" s="239">
        <v>0</v>
      </c>
      <c r="J881" s="239"/>
      <c r="K881" s="239"/>
      <c r="L881" s="239"/>
      <c r="M881" s="239"/>
      <c r="N881" s="239"/>
      <c r="O881" s="210">
        <f t="shared" si="167"/>
        <v>0</v>
      </c>
    </row>
    <row r="882" spans="1:15" ht="15" customHeight="1">
      <c r="A882" s="228" t="s">
        <v>1602</v>
      </c>
      <c r="B882" s="229" t="s">
        <v>1603</v>
      </c>
      <c r="C882" s="230">
        <v>69</v>
      </c>
      <c r="D882" s="235">
        <v>67</v>
      </c>
      <c r="E882" s="231">
        <f t="shared" si="165"/>
        <v>97.10144927536231</v>
      </c>
      <c r="F882" s="232"/>
      <c r="G882" s="233">
        <v>67</v>
      </c>
      <c r="H882" s="234">
        <f t="shared" si="166"/>
        <v>67</v>
      </c>
      <c r="I882" s="239">
        <v>67</v>
      </c>
      <c r="J882" s="239"/>
      <c r="K882" s="239"/>
      <c r="L882" s="239"/>
      <c r="M882" s="239"/>
      <c r="N882" s="239"/>
      <c r="O882" s="210">
        <f t="shared" si="167"/>
        <v>0.0067</v>
      </c>
    </row>
    <row r="883" spans="1:15" ht="15" customHeight="1">
      <c r="A883" s="228" t="s">
        <v>1604</v>
      </c>
      <c r="B883" s="229" t="s">
        <v>1605</v>
      </c>
      <c r="C883" s="230">
        <v>1692</v>
      </c>
      <c r="D883" s="235">
        <v>756</v>
      </c>
      <c r="E883" s="231">
        <f t="shared" si="165"/>
        <v>44.680851063829785</v>
      </c>
      <c r="F883" s="232"/>
      <c r="G883" s="233">
        <v>756</v>
      </c>
      <c r="H883" s="234">
        <f t="shared" si="166"/>
        <v>756</v>
      </c>
      <c r="I883" s="239">
        <v>756</v>
      </c>
      <c r="J883" s="239"/>
      <c r="K883" s="239"/>
      <c r="L883" s="239"/>
      <c r="M883" s="239"/>
      <c r="N883" s="239"/>
      <c r="O883" s="210">
        <f t="shared" si="167"/>
        <v>0.0756</v>
      </c>
    </row>
    <row r="884" spans="1:15" ht="15" customHeight="1">
      <c r="A884" s="228" t="s">
        <v>1606</v>
      </c>
      <c r="B884" s="229" t="s">
        <v>1607</v>
      </c>
      <c r="C884" s="230">
        <f>SUM(C885:C890)</f>
        <v>0</v>
      </c>
      <c r="D884" s="235">
        <v>0</v>
      </c>
      <c r="E884" s="231">
        <f t="shared" si="165"/>
      </c>
      <c r="F884" s="232"/>
      <c r="G884" s="233">
        <v>0</v>
      </c>
      <c r="H884" s="234">
        <f t="shared" si="166"/>
        <v>0</v>
      </c>
      <c r="I884" s="239">
        <f aca="true" t="shared" si="170" ref="I884:N884">SUM(I885:I890)</f>
        <v>0</v>
      </c>
      <c r="J884" s="239">
        <f t="shared" si="170"/>
        <v>0</v>
      </c>
      <c r="K884" s="239">
        <f t="shared" si="170"/>
        <v>0</v>
      </c>
      <c r="L884" s="239">
        <f t="shared" si="170"/>
        <v>0</v>
      </c>
      <c r="M884" s="239">
        <f t="shared" si="170"/>
        <v>0</v>
      </c>
      <c r="N884" s="239">
        <f t="shared" si="170"/>
        <v>0</v>
      </c>
      <c r="O884" s="210">
        <f t="shared" si="167"/>
        <v>0</v>
      </c>
    </row>
    <row r="885" spans="1:15" ht="15" customHeight="1">
      <c r="A885" s="228" t="s">
        <v>1608</v>
      </c>
      <c r="B885" s="229" t="s">
        <v>1609</v>
      </c>
      <c r="C885" s="230">
        <v>0</v>
      </c>
      <c r="D885" s="235">
        <v>0</v>
      </c>
      <c r="E885" s="231">
        <f t="shared" si="165"/>
      </c>
      <c r="F885" s="232"/>
      <c r="G885" s="233">
        <v>0</v>
      </c>
      <c r="H885" s="234">
        <f t="shared" si="166"/>
        <v>0</v>
      </c>
      <c r="I885" s="239"/>
      <c r="J885" s="239"/>
      <c r="K885" s="239"/>
      <c r="L885" s="239"/>
      <c r="M885" s="239"/>
      <c r="N885" s="239"/>
      <c r="O885" s="210">
        <f t="shared" si="167"/>
        <v>0</v>
      </c>
    </row>
    <row r="886" spans="1:15" ht="15" customHeight="1">
      <c r="A886" s="228" t="s">
        <v>1610</v>
      </c>
      <c r="B886" s="229" t="s">
        <v>1611</v>
      </c>
      <c r="C886" s="230">
        <v>0</v>
      </c>
      <c r="D886" s="235">
        <v>0</v>
      </c>
      <c r="E886" s="231">
        <f t="shared" si="165"/>
      </c>
      <c r="F886" s="232"/>
      <c r="G886" s="233">
        <v>0</v>
      </c>
      <c r="H886" s="234">
        <f t="shared" si="166"/>
        <v>0</v>
      </c>
      <c r="I886" s="239"/>
      <c r="J886" s="239"/>
      <c r="K886" s="239"/>
      <c r="L886" s="239"/>
      <c r="M886" s="239"/>
      <c r="N886" s="239"/>
      <c r="O886" s="210">
        <f t="shared" si="167"/>
        <v>0</v>
      </c>
    </row>
    <row r="887" spans="1:15" ht="15" customHeight="1">
      <c r="A887" s="228" t="s">
        <v>1612</v>
      </c>
      <c r="B887" s="229" t="s">
        <v>1613</v>
      </c>
      <c r="C887" s="230">
        <v>0</v>
      </c>
      <c r="D887" s="235">
        <v>0</v>
      </c>
      <c r="E887" s="231">
        <f t="shared" si="165"/>
      </c>
      <c r="F887" s="232"/>
      <c r="G887" s="233">
        <v>0</v>
      </c>
      <c r="H887" s="234">
        <f t="shared" si="166"/>
        <v>0</v>
      </c>
      <c r="I887" s="239"/>
      <c r="J887" s="239"/>
      <c r="K887" s="239"/>
      <c r="L887" s="239"/>
      <c r="M887" s="239"/>
      <c r="N887" s="239"/>
      <c r="O887" s="210">
        <f t="shared" si="167"/>
        <v>0</v>
      </c>
    </row>
    <row r="888" spans="1:15" ht="15" customHeight="1">
      <c r="A888" s="228" t="s">
        <v>1614</v>
      </c>
      <c r="B888" s="229" t="s">
        <v>1615</v>
      </c>
      <c r="C888" s="230">
        <v>0</v>
      </c>
      <c r="D888" s="235">
        <v>0</v>
      </c>
      <c r="E888" s="231">
        <f t="shared" si="165"/>
      </c>
      <c r="F888" s="232"/>
      <c r="G888" s="233">
        <v>0</v>
      </c>
      <c r="H888" s="234">
        <f t="shared" si="166"/>
        <v>0</v>
      </c>
      <c r="I888" s="239"/>
      <c r="J888" s="239"/>
      <c r="K888" s="239"/>
      <c r="L888" s="239"/>
      <c r="M888" s="239"/>
      <c r="N888" s="239"/>
      <c r="O888" s="210">
        <f t="shared" si="167"/>
        <v>0</v>
      </c>
    </row>
    <row r="889" spans="1:15" ht="15" customHeight="1">
      <c r="A889" s="228" t="s">
        <v>1616</v>
      </c>
      <c r="B889" s="229" t="s">
        <v>1617</v>
      </c>
      <c r="C889" s="230">
        <v>0</v>
      </c>
      <c r="D889" s="235">
        <v>0</v>
      </c>
      <c r="E889" s="231">
        <f t="shared" si="165"/>
      </c>
      <c r="F889" s="232"/>
      <c r="G889" s="233">
        <v>0</v>
      </c>
      <c r="H889" s="234">
        <f t="shared" si="166"/>
        <v>0</v>
      </c>
      <c r="I889" s="239"/>
      <c r="J889" s="239"/>
      <c r="K889" s="239"/>
      <c r="L889" s="239"/>
      <c r="M889" s="239"/>
      <c r="N889" s="239"/>
      <c r="O889" s="210">
        <f t="shared" si="167"/>
        <v>0</v>
      </c>
    </row>
    <row r="890" spans="1:15" ht="15" customHeight="1">
      <c r="A890" s="228" t="s">
        <v>1618</v>
      </c>
      <c r="B890" s="229" t="s">
        <v>1619</v>
      </c>
      <c r="C890" s="230">
        <v>0</v>
      </c>
      <c r="D890" s="235">
        <v>0</v>
      </c>
      <c r="E890" s="231">
        <f t="shared" si="165"/>
      </c>
      <c r="F890" s="232"/>
      <c r="G890" s="233">
        <v>0</v>
      </c>
      <c r="H890" s="234">
        <f t="shared" si="166"/>
        <v>0</v>
      </c>
      <c r="I890" s="239"/>
      <c r="J890" s="239"/>
      <c r="K890" s="239"/>
      <c r="L890" s="239"/>
      <c r="M890" s="239"/>
      <c r="N890" s="239"/>
      <c r="O890" s="210">
        <f t="shared" si="167"/>
        <v>0</v>
      </c>
    </row>
    <row r="891" spans="1:15" ht="15" customHeight="1">
      <c r="A891" s="228" t="s">
        <v>1620</v>
      </c>
      <c r="B891" s="229" t="s">
        <v>1621</v>
      </c>
      <c r="C891" s="230">
        <f>SUM(C892:C897)</f>
        <v>327</v>
      </c>
      <c r="D891" s="230">
        <f>SUM(D892:D897)</f>
        <v>200</v>
      </c>
      <c r="E891" s="231">
        <f t="shared" si="165"/>
        <v>61.16207951070336</v>
      </c>
      <c r="F891" s="232"/>
      <c r="G891" s="233">
        <v>200</v>
      </c>
      <c r="H891" s="234">
        <f t="shared" si="166"/>
        <v>200</v>
      </c>
      <c r="I891" s="239">
        <f aca="true" t="shared" si="171" ref="I891:N891">SUM(I892:I897)</f>
        <v>200</v>
      </c>
      <c r="J891" s="239">
        <f t="shared" si="171"/>
        <v>0</v>
      </c>
      <c r="K891" s="239">
        <f t="shared" si="171"/>
        <v>0</v>
      </c>
      <c r="L891" s="239">
        <f t="shared" si="171"/>
        <v>0</v>
      </c>
      <c r="M891" s="239">
        <f t="shared" si="171"/>
        <v>0</v>
      </c>
      <c r="N891" s="239">
        <f t="shared" si="171"/>
        <v>0</v>
      </c>
      <c r="O891" s="210">
        <f t="shared" si="167"/>
        <v>0.02</v>
      </c>
    </row>
    <row r="892" spans="1:15" ht="15" customHeight="1">
      <c r="A892" s="228" t="s">
        <v>1622</v>
      </c>
      <c r="B892" s="229" t="s">
        <v>1623</v>
      </c>
      <c r="C892" s="230">
        <v>0</v>
      </c>
      <c r="D892" s="235">
        <v>0</v>
      </c>
      <c r="E892" s="231">
        <f t="shared" si="165"/>
      </c>
      <c r="F892" s="232"/>
      <c r="G892" s="233">
        <v>0</v>
      </c>
      <c r="H892" s="234">
        <f t="shared" si="166"/>
        <v>0</v>
      </c>
      <c r="I892" s="239">
        <v>0</v>
      </c>
      <c r="J892" s="239"/>
      <c r="K892" s="239"/>
      <c r="L892" s="239"/>
      <c r="M892" s="239"/>
      <c r="N892" s="239"/>
      <c r="O892" s="210">
        <f t="shared" si="167"/>
        <v>0</v>
      </c>
    </row>
    <row r="893" spans="1:15" ht="15" customHeight="1">
      <c r="A893" s="228" t="s">
        <v>1624</v>
      </c>
      <c r="B893" s="229" t="s">
        <v>1625</v>
      </c>
      <c r="C893" s="230">
        <v>0</v>
      </c>
      <c r="D893" s="235">
        <v>0</v>
      </c>
      <c r="E893" s="231">
        <f t="shared" si="165"/>
      </c>
      <c r="F893" s="232"/>
      <c r="G893" s="233">
        <v>0</v>
      </c>
      <c r="H893" s="234">
        <f t="shared" si="166"/>
        <v>0</v>
      </c>
      <c r="I893" s="239">
        <v>0</v>
      </c>
      <c r="J893" s="239"/>
      <c r="K893" s="239"/>
      <c r="L893" s="239"/>
      <c r="M893" s="239"/>
      <c r="N893" s="239"/>
      <c r="O893" s="210">
        <f t="shared" si="167"/>
        <v>0</v>
      </c>
    </row>
    <row r="894" spans="1:15" ht="15" customHeight="1">
      <c r="A894" s="228" t="s">
        <v>1626</v>
      </c>
      <c r="B894" s="229" t="s">
        <v>1627</v>
      </c>
      <c r="C894" s="230">
        <v>0</v>
      </c>
      <c r="D894" s="235">
        <v>0</v>
      </c>
      <c r="E894" s="231">
        <f t="shared" si="165"/>
      </c>
      <c r="F894" s="232"/>
      <c r="G894" s="233">
        <v>0</v>
      </c>
      <c r="H894" s="234">
        <f t="shared" si="166"/>
        <v>0</v>
      </c>
      <c r="I894" s="239">
        <v>0</v>
      </c>
      <c r="J894" s="239"/>
      <c r="K894" s="239"/>
      <c r="L894" s="239"/>
      <c r="M894" s="239"/>
      <c r="N894" s="239"/>
      <c r="O894" s="210">
        <f t="shared" si="167"/>
        <v>0</v>
      </c>
    </row>
    <row r="895" spans="1:15" ht="15" customHeight="1">
      <c r="A895" s="228" t="s">
        <v>1628</v>
      </c>
      <c r="B895" s="229" t="s">
        <v>1629</v>
      </c>
      <c r="C895" s="230">
        <v>2</v>
      </c>
      <c r="D895" s="235">
        <v>200</v>
      </c>
      <c r="E895" s="231">
        <f t="shared" si="165"/>
        <v>10000</v>
      </c>
      <c r="F895" s="247"/>
      <c r="G895" s="233">
        <v>200</v>
      </c>
      <c r="H895" s="234">
        <f t="shared" si="166"/>
        <v>200</v>
      </c>
      <c r="I895" s="239">
        <v>200</v>
      </c>
      <c r="J895" s="239"/>
      <c r="K895" s="239"/>
      <c r="L895" s="239"/>
      <c r="M895" s="239"/>
      <c r="N895" s="239"/>
      <c r="O895" s="210">
        <f t="shared" si="167"/>
        <v>0.02</v>
      </c>
    </row>
    <row r="896" spans="1:15" ht="15" customHeight="1">
      <c r="A896" s="228" t="s">
        <v>1630</v>
      </c>
      <c r="B896" s="229" t="s">
        <v>1631</v>
      </c>
      <c r="C896" s="230">
        <v>0</v>
      </c>
      <c r="D896" s="235">
        <v>0</v>
      </c>
      <c r="E896" s="231">
        <f t="shared" si="165"/>
      </c>
      <c r="F896" s="232"/>
      <c r="G896" s="233">
        <v>0</v>
      </c>
      <c r="H896" s="234">
        <f t="shared" si="166"/>
        <v>0</v>
      </c>
      <c r="I896" s="239">
        <v>0</v>
      </c>
      <c r="J896" s="239"/>
      <c r="K896" s="239"/>
      <c r="L896" s="239"/>
      <c r="M896" s="239"/>
      <c r="N896" s="239"/>
      <c r="O896" s="210">
        <f t="shared" si="167"/>
        <v>0</v>
      </c>
    </row>
    <row r="897" spans="1:15" ht="15" customHeight="1">
      <c r="A897" s="228" t="s">
        <v>1632</v>
      </c>
      <c r="B897" s="229" t="s">
        <v>1633</v>
      </c>
      <c r="C897" s="230">
        <v>325</v>
      </c>
      <c r="D897" s="235">
        <v>0</v>
      </c>
      <c r="E897" s="231">
        <f t="shared" si="165"/>
        <v>0</v>
      </c>
      <c r="F897" s="232"/>
      <c r="G897" s="233">
        <v>0</v>
      </c>
      <c r="H897" s="234">
        <f t="shared" si="166"/>
        <v>0</v>
      </c>
      <c r="I897" s="239">
        <v>0</v>
      </c>
      <c r="J897" s="239"/>
      <c r="K897" s="239"/>
      <c r="L897" s="239"/>
      <c r="M897" s="239"/>
      <c r="N897" s="239"/>
      <c r="O897" s="210">
        <f t="shared" si="167"/>
        <v>0</v>
      </c>
    </row>
    <row r="898" spans="1:15" ht="15" customHeight="1">
      <c r="A898" s="228" t="s">
        <v>1634</v>
      </c>
      <c r="B898" s="229" t="s">
        <v>1635</v>
      </c>
      <c r="C898" s="230">
        <f>SUM(C899:C900)</f>
        <v>0</v>
      </c>
      <c r="D898" s="235">
        <v>0</v>
      </c>
      <c r="E898" s="231">
        <f t="shared" si="165"/>
      </c>
      <c r="F898" s="232"/>
      <c r="G898" s="233">
        <v>0</v>
      </c>
      <c r="H898" s="234">
        <f t="shared" si="166"/>
        <v>0</v>
      </c>
      <c r="I898" s="239">
        <f aca="true" t="shared" si="172" ref="I898:N898">SUM(I899:I900)</f>
        <v>0</v>
      </c>
      <c r="J898" s="239">
        <f t="shared" si="172"/>
        <v>0</v>
      </c>
      <c r="K898" s="239">
        <f t="shared" si="172"/>
        <v>0</v>
      </c>
      <c r="L898" s="239">
        <f t="shared" si="172"/>
        <v>0</v>
      </c>
      <c r="M898" s="239">
        <f t="shared" si="172"/>
        <v>0</v>
      </c>
      <c r="N898" s="239">
        <f t="shared" si="172"/>
        <v>0</v>
      </c>
      <c r="O898" s="210">
        <f t="shared" si="167"/>
        <v>0</v>
      </c>
    </row>
    <row r="899" spans="1:15" ht="15" customHeight="1">
      <c r="A899" s="228" t="s">
        <v>1636</v>
      </c>
      <c r="B899" s="229" t="s">
        <v>1637</v>
      </c>
      <c r="C899" s="230">
        <v>0</v>
      </c>
      <c r="D899" s="235">
        <v>0</v>
      </c>
      <c r="E899" s="231">
        <f t="shared" si="165"/>
      </c>
      <c r="F899" s="232"/>
      <c r="G899" s="233">
        <v>0</v>
      </c>
      <c r="H899" s="234">
        <f t="shared" si="166"/>
        <v>0</v>
      </c>
      <c r="I899" s="239"/>
      <c r="J899" s="239"/>
      <c r="K899" s="239"/>
      <c r="L899" s="239"/>
      <c r="M899" s="239"/>
      <c r="N899" s="239"/>
      <c r="O899" s="210">
        <f t="shared" si="167"/>
        <v>0</v>
      </c>
    </row>
    <row r="900" spans="1:15" ht="15" customHeight="1">
      <c r="A900" s="228" t="s">
        <v>1638</v>
      </c>
      <c r="B900" s="229" t="s">
        <v>1639</v>
      </c>
      <c r="C900" s="230">
        <v>0</v>
      </c>
      <c r="D900" s="235">
        <v>0</v>
      </c>
      <c r="E900" s="231">
        <f t="shared" si="165"/>
      </c>
      <c r="F900" s="232"/>
      <c r="G900" s="233">
        <v>0</v>
      </c>
      <c r="H900" s="234">
        <f t="shared" si="166"/>
        <v>0</v>
      </c>
      <c r="I900" s="239"/>
      <c r="J900" s="239"/>
      <c r="K900" s="239"/>
      <c r="L900" s="239"/>
      <c r="M900" s="239"/>
      <c r="N900" s="239"/>
      <c r="O900" s="210">
        <f t="shared" si="167"/>
        <v>0</v>
      </c>
    </row>
    <row r="901" spans="1:15" ht="15" customHeight="1">
      <c r="A901" s="228" t="s">
        <v>1640</v>
      </c>
      <c r="B901" s="229" t="s">
        <v>1641</v>
      </c>
      <c r="C901" s="230">
        <f>SUM(C902:C903)</f>
        <v>172</v>
      </c>
      <c r="D901" s="230">
        <f>SUM(D902:D903)</f>
        <v>1305</v>
      </c>
      <c r="E901" s="231">
        <f t="shared" si="165"/>
        <v>758.7209302325581</v>
      </c>
      <c r="F901" s="232"/>
      <c r="G901" s="233">
        <v>1230</v>
      </c>
      <c r="H901" s="234">
        <f t="shared" si="166"/>
        <v>1305</v>
      </c>
      <c r="I901" s="239">
        <f aca="true" t="shared" si="173" ref="I901:N901">SUM(I902:I903)</f>
        <v>1230</v>
      </c>
      <c r="J901" s="239">
        <f t="shared" si="173"/>
        <v>0</v>
      </c>
      <c r="K901" s="239">
        <f t="shared" si="173"/>
        <v>75</v>
      </c>
      <c r="L901" s="239">
        <f t="shared" si="173"/>
        <v>0</v>
      </c>
      <c r="M901" s="239">
        <f t="shared" si="173"/>
        <v>0</v>
      </c>
      <c r="N901" s="239">
        <f t="shared" si="173"/>
        <v>0</v>
      </c>
      <c r="O901" s="210">
        <f t="shared" si="167"/>
        <v>0.1305</v>
      </c>
    </row>
    <row r="902" spans="1:15" ht="15" customHeight="1">
      <c r="A902" s="228" t="s">
        <v>1642</v>
      </c>
      <c r="B902" s="229" t="s">
        <v>1643</v>
      </c>
      <c r="C902" s="230">
        <v>0</v>
      </c>
      <c r="D902" s="235">
        <v>0</v>
      </c>
      <c r="E902" s="231">
        <f t="shared" si="165"/>
      </c>
      <c r="F902" s="232"/>
      <c r="G902" s="233">
        <v>0</v>
      </c>
      <c r="H902" s="234">
        <f t="shared" si="166"/>
        <v>0</v>
      </c>
      <c r="I902" s="239">
        <v>0</v>
      </c>
      <c r="J902" s="239"/>
      <c r="K902" s="239"/>
      <c r="L902" s="239"/>
      <c r="M902" s="239"/>
      <c r="N902" s="239"/>
      <c r="O902" s="210">
        <f t="shared" si="167"/>
        <v>0</v>
      </c>
    </row>
    <row r="903" spans="1:15" ht="15" customHeight="1">
      <c r="A903" s="228" t="s">
        <v>1644</v>
      </c>
      <c r="B903" s="229" t="s">
        <v>1645</v>
      </c>
      <c r="C903" s="230">
        <v>172</v>
      </c>
      <c r="D903" s="235">
        <v>1305</v>
      </c>
      <c r="E903" s="231">
        <f aca="true" t="shared" si="174" ref="E903:E966">_xlfn.IFERROR(D903/C903*100,"")</f>
        <v>758.7209302325581</v>
      </c>
      <c r="F903" s="232"/>
      <c r="G903" s="233">
        <v>1230</v>
      </c>
      <c r="H903" s="234">
        <f t="shared" si="166"/>
        <v>1305</v>
      </c>
      <c r="I903" s="239">
        <v>1230</v>
      </c>
      <c r="J903" s="239"/>
      <c r="K903" s="239">
        <v>75</v>
      </c>
      <c r="L903" s="239"/>
      <c r="M903" s="239"/>
      <c r="N903" s="239"/>
      <c r="O903" s="210">
        <f t="shared" si="167"/>
        <v>0.1305</v>
      </c>
    </row>
    <row r="904" spans="1:15" ht="15" customHeight="1">
      <c r="A904" s="228" t="s">
        <v>1646</v>
      </c>
      <c r="B904" s="229" t="s">
        <v>1647</v>
      </c>
      <c r="C904" s="230">
        <f>C905+C928+C938+C948+C953+C960+C965</f>
        <v>24845</v>
      </c>
      <c r="D904" s="230">
        <f>D905+D928+D938+D948+D953+D960+D965</f>
        <v>38352</v>
      </c>
      <c r="E904" s="231">
        <f t="shared" si="174"/>
        <v>154.36506339303685</v>
      </c>
      <c r="F904" s="232"/>
      <c r="G904" s="233">
        <v>34762</v>
      </c>
      <c r="H904" s="234">
        <f aca="true" t="shared" si="175" ref="H904:H967">SUM(I904:N904)</f>
        <v>38352</v>
      </c>
      <c r="I904" s="239">
        <f aca="true" t="shared" si="176" ref="I904:N904">I905+I928+I938+I948+I953+I960+I965</f>
        <v>34762</v>
      </c>
      <c r="J904" s="239">
        <f t="shared" si="176"/>
        <v>9</v>
      </c>
      <c r="K904" s="239">
        <f t="shared" si="176"/>
        <v>3581</v>
      </c>
      <c r="L904" s="239">
        <f t="shared" si="176"/>
        <v>0</v>
      </c>
      <c r="M904" s="239">
        <f t="shared" si="176"/>
        <v>0</v>
      </c>
      <c r="N904" s="239">
        <f t="shared" si="176"/>
        <v>0</v>
      </c>
      <c r="O904" s="210">
        <f aca="true" t="shared" si="177" ref="O904:O967">D904/10000</f>
        <v>3.8352</v>
      </c>
    </row>
    <row r="905" spans="1:15" ht="15" customHeight="1">
      <c r="A905" s="228" t="s">
        <v>1648</v>
      </c>
      <c r="B905" s="229" t="s">
        <v>1649</v>
      </c>
      <c r="C905" s="230">
        <f>SUM(C906:C927)</f>
        <v>5163</v>
      </c>
      <c r="D905" s="230">
        <f>SUM(D906:D927)</f>
        <v>13813</v>
      </c>
      <c r="E905" s="231">
        <f t="shared" si="174"/>
        <v>267.5382529537091</v>
      </c>
      <c r="F905" s="232"/>
      <c r="G905" s="233">
        <v>13721</v>
      </c>
      <c r="H905" s="234">
        <f t="shared" si="175"/>
        <v>13813</v>
      </c>
      <c r="I905" s="239">
        <f aca="true" t="shared" si="178" ref="I905:N905">SUM(I906:I927)</f>
        <v>13721</v>
      </c>
      <c r="J905" s="239">
        <f t="shared" si="178"/>
        <v>0</v>
      </c>
      <c r="K905" s="239">
        <f t="shared" si="178"/>
        <v>92</v>
      </c>
      <c r="L905" s="239">
        <f t="shared" si="178"/>
        <v>0</v>
      </c>
      <c r="M905" s="239">
        <f t="shared" si="178"/>
        <v>0</v>
      </c>
      <c r="N905" s="239">
        <f t="shared" si="178"/>
        <v>0</v>
      </c>
      <c r="O905" s="210">
        <f t="shared" si="177"/>
        <v>1.3813</v>
      </c>
    </row>
    <row r="906" spans="1:15" ht="15" customHeight="1">
      <c r="A906" s="228" t="s">
        <v>1650</v>
      </c>
      <c r="B906" s="229" t="s">
        <v>71</v>
      </c>
      <c r="C906" s="230">
        <v>344</v>
      </c>
      <c r="D906" s="235">
        <v>397</v>
      </c>
      <c r="E906" s="231">
        <f t="shared" si="174"/>
        <v>115.40697674418605</v>
      </c>
      <c r="F906" s="232"/>
      <c r="G906" s="233">
        <v>397</v>
      </c>
      <c r="H906" s="234">
        <f t="shared" si="175"/>
        <v>397</v>
      </c>
      <c r="I906" s="239">
        <v>397</v>
      </c>
      <c r="J906" s="239"/>
      <c r="K906" s="239"/>
      <c r="L906" s="239"/>
      <c r="M906" s="239"/>
      <c r="N906" s="239"/>
      <c r="O906" s="210">
        <f t="shared" si="177"/>
        <v>0.0397</v>
      </c>
    </row>
    <row r="907" spans="1:15" ht="15" customHeight="1">
      <c r="A907" s="228" t="s">
        <v>1651</v>
      </c>
      <c r="B907" s="229" t="s">
        <v>73</v>
      </c>
      <c r="C907" s="230">
        <v>0</v>
      </c>
      <c r="D907" s="235">
        <v>0</v>
      </c>
      <c r="E907" s="231">
        <f t="shared" si="174"/>
      </c>
      <c r="F907" s="232"/>
      <c r="G907" s="233">
        <v>0</v>
      </c>
      <c r="H907" s="234">
        <f t="shared" si="175"/>
        <v>0</v>
      </c>
      <c r="I907" s="239">
        <v>0</v>
      </c>
      <c r="J907" s="239"/>
      <c r="K907" s="239"/>
      <c r="L907" s="239"/>
      <c r="M907" s="239"/>
      <c r="N907" s="239"/>
      <c r="O907" s="210">
        <f t="shared" si="177"/>
        <v>0</v>
      </c>
    </row>
    <row r="908" spans="1:15" ht="15" customHeight="1">
      <c r="A908" s="228" t="s">
        <v>1652</v>
      </c>
      <c r="B908" s="229" t="s">
        <v>75</v>
      </c>
      <c r="C908" s="230">
        <v>0</v>
      </c>
      <c r="D908" s="235">
        <v>0</v>
      </c>
      <c r="E908" s="231">
        <f t="shared" si="174"/>
      </c>
      <c r="F908" s="232"/>
      <c r="G908" s="233">
        <v>0</v>
      </c>
      <c r="H908" s="234">
        <f t="shared" si="175"/>
        <v>0</v>
      </c>
      <c r="I908" s="239">
        <v>0</v>
      </c>
      <c r="J908" s="239"/>
      <c r="K908" s="239"/>
      <c r="L908" s="239"/>
      <c r="M908" s="239"/>
      <c r="N908" s="239"/>
      <c r="O908" s="210">
        <f t="shared" si="177"/>
        <v>0</v>
      </c>
    </row>
    <row r="909" spans="1:15" ht="15" customHeight="1">
      <c r="A909" s="228" t="s">
        <v>1653</v>
      </c>
      <c r="B909" s="229" t="s">
        <v>1654</v>
      </c>
      <c r="C909" s="230">
        <v>1600</v>
      </c>
      <c r="D909" s="235">
        <v>11631</v>
      </c>
      <c r="E909" s="231">
        <f t="shared" si="174"/>
        <v>726.9375</v>
      </c>
      <c r="F909" s="247"/>
      <c r="G909" s="233">
        <v>11631</v>
      </c>
      <c r="H909" s="234">
        <f t="shared" si="175"/>
        <v>11631</v>
      </c>
      <c r="I909" s="239">
        <v>11631</v>
      </c>
      <c r="J909" s="239"/>
      <c r="K909" s="239"/>
      <c r="L909" s="239"/>
      <c r="M909" s="239"/>
      <c r="N909" s="239"/>
      <c r="O909" s="210">
        <f t="shared" si="177"/>
        <v>1.1631</v>
      </c>
    </row>
    <row r="910" spans="1:15" ht="15" customHeight="1">
      <c r="A910" s="228" t="s">
        <v>1655</v>
      </c>
      <c r="B910" s="229" t="s">
        <v>1656</v>
      </c>
      <c r="C910" s="230">
        <v>0</v>
      </c>
      <c r="D910" s="235">
        <v>0</v>
      </c>
      <c r="E910" s="231">
        <f t="shared" si="174"/>
      </c>
      <c r="F910" s="232"/>
      <c r="G910" s="233">
        <v>0</v>
      </c>
      <c r="H910" s="234">
        <f t="shared" si="175"/>
        <v>0</v>
      </c>
      <c r="I910" s="239">
        <v>0</v>
      </c>
      <c r="J910" s="239"/>
      <c r="K910" s="239"/>
      <c r="L910" s="239"/>
      <c r="M910" s="239"/>
      <c r="N910" s="239"/>
      <c r="O910" s="210">
        <f t="shared" si="177"/>
        <v>0</v>
      </c>
    </row>
    <row r="911" spans="1:15" ht="15" customHeight="1">
      <c r="A911" s="228" t="s">
        <v>1657</v>
      </c>
      <c r="B911" s="229" t="s">
        <v>1658</v>
      </c>
      <c r="C911" s="230">
        <v>0</v>
      </c>
      <c r="D911" s="235">
        <v>0</v>
      </c>
      <c r="E911" s="231">
        <f t="shared" si="174"/>
      </c>
      <c r="F911" s="232"/>
      <c r="G911" s="233">
        <v>0</v>
      </c>
      <c r="H911" s="234">
        <f t="shared" si="175"/>
        <v>0</v>
      </c>
      <c r="I911" s="239">
        <v>0</v>
      </c>
      <c r="J911" s="239"/>
      <c r="K911" s="239"/>
      <c r="L911" s="239"/>
      <c r="M911" s="239"/>
      <c r="N911" s="239"/>
      <c r="O911" s="210">
        <f t="shared" si="177"/>
        <v>0</v>
      </c>
    </row>
    <row r="912" spans="1:15" ht="15" customHeight="1">
      <c r="A912" s="228" t="s">
        <v>1659</v>
      </c>
      <c r="B912" s="229" t="s">
        <v>1660</v>
      </c>
      <c r="C912" s="230">
        <v>0</v>
      </c>
      <c r="D912" s="235">
        <v>0</v>
      </c>
      <c r="E912" s="231">
        <f t="shared" si="174"/>
      </c>
      <c r="F912" s="232"/>
      <c r="G912" s="233">
        <v>0</v>
      </c>
      <c r="H912" s="234">
        <f t="shared" si="175"/>
        <v>0</v>
      </c>
      <c r="I912" s="239">
        <v>0</v>
      </c>
      <c r="J912" s="239"/>
      <c r="K912" s="239"/>
      <c r="L912" s="239"/>
      <c r="M912" s="239"/>
      <c r="N912" s="239"/>
      <c r="O912" s="210">
        <f t="shared" si="177"/>
        <v>0</v>
      </c>
    </row>
    <row r="913" spans="1:15" ht="15" customHeight="1">
      <c r="A913" s="228" t="s">
        <v>1661</v>
      </c>
      <c r="B913" s="229" t="s">
        <v>1662</v>
      </c>
      <c r="C913" s="230">
        <v>0</v>
      </c>
      <c r="D913" s="235">
        <v>0</v>
      </c>
      <c r="E913" s="231">
        <f t="shared" si="174"/>
      </c>
      <c r="F913" s="232"/>
      <c r="G913" s="233">
        <v>0</v>
      </c>
      <c r="H913" s="234">
        <f t="shared" si="175"/>
        <v>0</v>
      </c>
      <c r="I913" s="239">
        <v>0</v>
      </c>
      <c r="J913" s="239"/>
      <c r="K913" s="239"/>
      <c r="L913" s="239"/>
      <c r="M913" s="239"/>
      <c r="N913" s="239"/>
      <c r="O913" s="210">
        <f t="shared" si="177"/>
        <v>0</v>
      </c>
    </row>
    <row r="914" spans="1:15" ht="15" customHeight="1">
      <c r="A914" s="228" t="s">
        <v>1663</v>
      </c>
      <c r="B914" s="229" t="s">
        <v>1664</v>
      </c>
      <c r="C914" s="230">
        <v>218</v>
      </c>
      <c r="D914" s="235">
        <v>92</v>
      </c>
      <c r="E914" s="231">
        <f t="shared" si="174"/>
        <v>42.201834862385326</v>
      </c>
      <c r="F914" s="232"/>
      <c r="G914" s="233">
        <v>0</v>
      </c>
      <c r="H914" s="234">
        <f t="shared" si="175"/>
        <v>92</v>
      </c>
      <c r="I914" s="239">
        <v>0</v>
      </c>
      <c r="J914" s="239"/>
      <c r="K914" s="239">
        <v>92</v>
      </c>
      <c r="L914" s="239"/>
      <c r="M914" s="239"/>
      <c r="N914" s="239"/>
      <c r="O914" s="210">
        <f t="shared" si="177"/>
        <v>0.0092</v>
      </c>
    </row>
    <row r="915" spans="1:15" ht="15" customHeight="1">
      <c r="A915" s="228" t="s">
        <v>1665</v>
      </c>
      <c r="B915" s="229" t="s">
        <v>1666</v>
      </c>
      <c r="C915" s="230">
        <v>0</v>
      </c>
      <c r="D915" s="235">
        <v>0</v>
      </c>
      <c r="E915" s="231">
        <f t="shared" si="174"/>
      </c>
      <c r="F915" s="232"/>
      <c r="G915" s="233">
        <v>0</v>
      </c>
      <c r="H915" s="234">
        <f t="shared" si="175"/>
        <v>0</v>
      </c>
      <c r="I915" s="239">
        <v>0</v>
      </c>
      <c r="J915" s="239"/>
      <c r="K915" s="239"/>
      <c r="L915" s="239"/>
      <c r="M915" s="239"/>
      <c r="N915" s="239"/>
      <c r="O915" s="210">
        <f t="shared" si="177"/>
        <v>0</v>
      </c>
    </row>
    <row r="916" spans="1:15" ht="15" customHeight="1">
      <c r="A916" s="228" t="s">
        <v>1667</v>
      </c>
      <c r="B916" s="229" t="s">
        <v>1668</v>
      </c>
      <c r="C916" s="230">
        <v>0</v>
      </c>
      <c r="D916" s="235">
        <v>0</v>
      </c>
      <c r="E916" s="231">
        <f t="shared" si="174"/>
      </c>
      <c r="F916" s="232"/>
      <c r="G916" s="233">
        <v>0</v>
      </c>
      <c r="H916" s="234">
        <f t="shared" si="175"/>
        <v>0</v>
      </c>
      <c r="I916" s="239">
        <v>0</v>
      </c>
      <c r="J916" s="239"/>
      <c r="K916" s="239"/>
      <c r="L916" s="239"/>
      <c r="M916" s="239"/>
      <c r="N916" s="239"/>
      <c r="O916" s="210">
        <f t="shared" si="177"/>
        <v>0</v>
      </c>
    </row>
    <row r="917" spans="1:15" ht="15" customHeight="1">
      <c r="A917" s="228" t="s">
        <v>1669</v>
      </c>
      <c r="B917" s="229" t="s">
        <v>1670</v>
      </c>
      <c r="C917" s="230">
        <v>0</v>
      </c>
      <c r="D917" s="235">
        <v>0</v>
      </c>
      <c r="E917" s="231">
        <f t="shared" si="174"/>
      </c>
      <c r="F917" s="232"/>
      <c r="G917" s="233">
        <v>0</v>
      </c>
      <c r="H917" s="234">
        <f t="shared" si="175"/>
        <v>0</v>
      </c>
      <c r="I917" s="239">
        <v>0</v>
      </c>
      <c r="J917" s="239"/>
      <c r="K917" s="239"/>
      <c r="L917" s="239"/>
      <c r="M917" s="239"/>
      <c r="N917" s="239"/>
      <c r="O917" s="210">
        <f t="shared" si="177"/>
        <v>0</v>
      </c>
    </row>
    <row r="918" spans="1:15" ht="15" customHeight="1">
      <c r="A918" s="228" t="s">
        <v>1671</v>
      </c>
      <c r="B918" s="229" t="s">
        <v>1672</v>
      </c>
      <c r="C918" s="230">
        <v>0</v>
      </c>
      <c r="D918" s="235">
        <v>0</v>
      </c>
      <c r="E918" s="231">
        <f t="shared" si="174"/>
      </c>
      <c r="F918" s="232"/>
      <c r="G918" s="233">
        <v>0</v>
      </c>
      <c r="H918" s="234">
        <f t="shared" si="175"/>
        <v>0</v>
      </c>
      <c r="I918" s="239">
        <v>0</v>
      </c>
      <c r="J918" s="239"/>
      <c r="K918" s="239"/>
      <c r="L918" s="239"/>
      <c r="M918" s="239"/>
      <c r="N918" s="239"/>
      <c r="O918" s="210">
        <f t="shared" si="177"/>
        <v>0</v>
      </c>
    </row>
    <row r="919" spans="1:15" ht="15" customHeight="1">
      <c r="A919" s="228" t="s">
        <v>1673</v>
      </c>
      <c r="B919" s="229" t="s">
        <v>1674</v>
      </c>
      <c r="C919" s="230">
        <v>0</v>
      </c>
      <c r="D919" s="235">
        <v>0</v>
      </c>
      <c r="E919" s="231">
        <f t="shared" si="174"/>
      </c>
      <c r="F919" s="232"/>
      <c r="G919" s="233">
        <v>0</v>
      </c>
      <c r="H919" s="234">
        <f t="shared" si="175"/>
        <v>0</v>
      </c>
      <c r="I919" s="239">
        <v>0</v>
      </c>
      <c r="J919" s="239"/>
      <c r="K919" s="239"/>
      <c r="L919" s="239"/>
      <c r="M919" s="239"/>
      <c r="N919" s="239"/>
      <c r="O919" s="210">
        <f t="shared" si="177"/>
        <v>0</v>
      </c>
    </row>
    <row r="920" spans="1:15" ht="15" customHeight="1">
      <c r="A920" s="228" t="s">
        <v>1675</v>
      </c>
      <c r="B920" s="229" t="s">
        <v>1676</v>
      </c>
      <c r="C920" s="230">
        <v>0</v>
      </c>
      <c r="D920" s="235">
        <v>0</v>
      </c>
      <c r="E920" s="231">
        <f t="shared" si="174"/>
      </c>
      <c r="F920" s="232"/>
      <c r="G920" s="233">
        <v>0</v>
      </c>
      <c r="H920" s="234">
        <f t="shared" si="175"/>
        <v>0</v>
      </c>
      <c r="I920" s="239">
        <v>0</v>
      </c>
      <c r="J920" s="239"/>
      <c r="K920" s="239"/>
      <c r="L920" s="239"/>
      <c r="M920" s="239"/>
      <c r="N920" s="239"/>
      <c r="O920" s="210">
        <f t="shared" si="177"/>
        <v>0</v>
      </c>
    </row>
    <row r="921" spans="1:15" ht="15" customHeight="1">
      <c r="A921" s="228" t="s">
        <v>1677</v>
      </c>
      <c r="B921" s="229" t="s">
        <v>1678</v>
      </c>
      <c r="C921" s="230">
        <v>0</v>
      </c>
      <c r="D921" s="235">
        <v>0</v>
      </c>
      <c r="E921" s="231">
        <f t="shared" si="174"/>
      </c>
      <c r="F921" s="232"/>
      <c r="G921" s="233">
        <v>0</v>
      </c>
      <c r="H921" s="234">
        <f t="shared" si="175"/>
        <v>0</v>
      </c>
      <c r="I921" s="239">
        <v>0</v>
      </c>
      <c r="J921" s="239"/>
      <c r="K921" s="239"/>
      <c r="L921" s="239"/>
      <c r="M921" s="239"/>
      <c r="N921" s="239"/>
      <c r="O921" s="210">
        <f t="shared" si="177"/>
        <v>0</v>
      </c>
    </row>
    <row r="922" spans="1:15" ht="15" customHeight="1">
      <c r="A922" s="228" t="s">
        <v>1679</v>
      </c>
      <c r="B922" s="229" t="s">
        <v>1680</v>
      </c>
      <c r="C922" s="230">
        <v>0</v>
      </c>
      <c r="D922" s="235">
        <v>0</v>
      </c>
      <c r="E922" s="231">
        <f t="shared" si="174"/>
      </c>
      <c r="F922" s="232"/>
      <c r="G922" s="233">
        <v>0</v>
      </c>
      <c r="H922" s="234">
        <f t="shared" si="175"/>
        <v>0</v>
      </c>
      <c r="I922" s="239">
        <v>0</v>
      </c>
      <c r="J922" s="239"/>
      <c r="K922" s="239"/>
      <c r="L922" s="239"/>
      <c r="M922" s="239"/>
      <c r="N922" s="239"/>
      <c r="O922" s="210">
        <f t="shared" si="177"/>
        <v>0</v>
      </c>
    </row>
    <row r="923" spans="1:15" ht="15" customHeight="1">
      <c r="A923" s="228" t="s">
        <v>1681</v>
      </c>
      <c r="B923" s="229" t="s">
        <v>1682</v>
      </c>
      <c r="C923" s="230">
        <v>0</v>
      </c>
      <c r="D923" s="235">
        <v>0</v>
      </c>
      <c r="E923" s="231">
        <f t="shared" si="174"/>
      </c>
      <c r="F923" s="232"/>
      <c r="G923" s="233">
        <v>0</v>
      </c>
      <c r="H923" s="234">
        <f t="shared" si="175"/>
        <v>0</v>
      </c>
      <c r="I923" s="239">
        <v>0</v>
      </c>
      <c r="J923" s="239"/>
      <c r="K923" s="239"/>
      <c r="L923" s="239"/>
      <c r="M923" s="239"/>
      <c r="N923" s="239"/>
      <c r="O923" s="210">
        <f t="shared" si="177"/>
        <v>0</v>
      </c>
    </row>
    <row r="924" spans="1:15" ht="15" customHeight="1">
      <c r="A924" s="228" t="s">
        <v>1683</v>
      </c>
      <c r="B924" s="229" t="s">
        <v>1684</v>
      </c>
      <c r="C924" s="230">
        <v>0</v>
      </c>
      <c r="D924" s="235">
        <v>0</v>
      </c>
      <c r="E924" s="231">
        <f t="shared" si="174"/>
      </c>
      <c r="F924" s="232"/>
      <c r="G924" s="233">
        <v>0</v>
      </c>
      <c r="H924" s="234">
        <f t="shared" si="175"/>
        <v>0</v>
      </c>
      <c r="I924" s="239">
        <v>0</v>
      </c>
      <c r="J924" s="239"/>
      <c r="K924" s="239"/>
      <c r="L924" s="239"/>
      <c r="M924" s="239"/>
      <c r="N924" s="239"/>
      <c r="O924" s="210">
        <f t="shared" si="177"/>
        <v>0</v>
      </c>
    </row>
    <row r="925" spans="1:15" ht="15" customHeight="1">
      <c r="A925" s="228" t="s">
        <v>1685</v>
      </c>
      <c r="B925" s="229" t="s">
        <v>1686</v>
      </c>
      <c r="C925" s="230">
        <v>0</v>
      </c>
      <c r="D925" s="235">
        <v>0</v>
      </c>
      <c r="E925" s="231">
        <f t="shared" si="174"/>
      </c>
      <c r="F925" s="232"/>
      <c r="G925" s="233">
        <v>0</v>
      </c>
      <c r="H925" s="234">
        <f t="shared" si="175"/>
        <v>0</v>
      </c>
      <c r="I925" s="239">
        <v>0</v>
      </c>
      <c r="J925" s="239"/>
      <c r="K925" s="239"/>
      <c r="L925" s="239"/>
      <c r="M925" s="239"/>
      <c r="N925" s="239"/>
      <c r="O925" s="210">
        <f t="shared" si="177"/>
        <v>0</v>
      </c>
    </row>
    <row r="926" spans="1:15" ht="15" customHeight="1">
      <c r="A926" s="228" t="s">
        <v>1687</v>
      </c>
      <c r="B926" s="229" t="s">
        <v>1688</v>
      </c>
      <c r="C926" s="230">
        <v>0</v>
      </c>
      <c r="D926" s="235">
        <v>0</v>
      </c>
      <c r="E926" s="231">
        <f t="shared" si="174"/>
      </c>
      <c r="F926" s="232"/>
      <c r="G926" s="233">
        <v>0</v>
      </c>
      <c r="H926" s="234">
        <f t="shared" si="175"/>
        <v>0</v>
      </c>
      <c r="I926" s="239">
        <v>0</v>
      </c>
      <c r="J926" s="239"/>
      <c r="K926" s="239"/>
      <c r="L926" s="239"/>
      <c r="M926" s="239"/>
      <c r="N926" s="239"/>
      <c r="O926" s="210">
        <f t="shared" si="177"/>
        <v>0</v>
      </c>
    </row>
    <row r="927" spans="1:15" ht="15" customHeight="1">
      <c r="A927" s="228" t="s">
        <v>1689</v>
      </c>
      <c r="B927" s="229" t="s">
        <v>1690</v>
      </c>
      <c r="C927" s="230">
        <v>3001</v>
      </c>
      <c r="D927" s="235">
        <v>1693</v>
      </c>
      <c r="E927" s="231">
        <f t="shared" si="174"/>
        <v>56.414528490503166</v>
      </c>
      <c r="F927" s="232"/>
      <c r="G927" s="233">
        <v>1693</v>
      </c>
      <c r="H927" s="234">
        <f t="shared" si="175"/>
        <v>1693</v>
      </c>
      <c r="I927" s="239">
        <v>1693</v>
      </c>
      <c r="J927" s="239"/>
      <c r="K927" s="239"/>
      <c r="L927" s="239"/>
      <c r="M927" s="239"/>
      <c r="N927" s="239"/>
      <c r="O927" s="210">
        <f t="shared" si="177"/>
        <v>0.1693</v>
      </c>
    </row>
    <row r="928" spans="1:15" ht="15" customHeight="1">
      <c r="A928" s="228" t="s">
        <v>1691</v>
      </c>
      <c r="B928" s="229" t="s">
        <v>1692</v>
      </c>
      <c r="C928" s="230">
        <f>SUM(C929:C937)</f>
        <v>10</v>
      </c>
      <c r="D928" s="230">
        <f>SUM(D929:D937)</f>
        <v>9</v>
      </c>
      <c r="E928" s="231">
        <f t="shared" si="174"/>
        <v>90</v>
      </c>
      <c r="F928" s="232"/>
      <c r="G928" s="233">
        <v>0</v>
      </c>
      <c r="H928" s="234">
        <f t="shared" si="175"/>
        <v>9</v>
      </c>
      <c r="I928" s="239">
        <f aca="true" t="shared" si="179" ref="I928:N928">SUM(I929:I937)</f>
        <v>0</v>
      </c>
      <c r="J928" s="239">
        <f t="shared" si="179"/>
        <v>9</v>
      </c>
      <c r="K928" s="239">
        <f t="shared" si="179"/>
        <v>0</v>
      </c>
      <c r="L928" s="239">
        <f t="shared" si="179"/>
        <v>0</v>
      </c>
      <c r="M928" s="239">
        <f t="shared" si="179"/>
        <v>0</v>
      </c>
      <c r="N928" s="239">
        <f t="shared" si="179"/>
        <v>0</v>
      </c>
      <c r="O928" s="210">
        <f t="shared" si="177"/>
        <v>0.0009</v>
      </c>
    </row>
    <row r="929" spans="1:15" ht="15" customHeight="1">
      <c r="A929" s="228" t="s">
        <v>1693</v>
      </c>
      <c r="B929" s="229" t="s">
        <v>71</v>
      </c>
      <c r="C929" s="230">
        <v>0</v>
      </c>
      <c r="D929" s="235">
        <v>0</v>
      </c>
      <c r="E929" s="231">
        <f t="shared" si="174"/>
      </c>
      <c r="F929" s="232"/>
      <c r="G929" s="233">
        <v>0</v>
      </c>
      <c r="H929" s="234">
        <f t="shared" si="175"/>
        <v>0</v>
      </c>
      <c r="I929" s="239"/>
      <c r="J929" s="239"/>
      <c r="K929" s="239"/>
      <c r="L929" s="239"/>
      <c r="M929" s="239"/>
      <c r="N929" s="239"/>
      <c r="O929" s="210">
        <f t="shared" si="177"/>
        <v>0</v>
      </c>
    </row>
    <row r="930" spans="1:15" ht="15" customHeight="1">
      <c r="A930" s="228" t="s">
        <v>1694</v>
      </c>
      <c r="B930" s="229" t="s">
        <v>73</v>
      </c>
      <c r="C930" s="230">
        <v>0</v>
      </c>
      <c r="D930" s="235">
        <v>0</v>
      </c>
      <c r="E930" s="231">
        <f t="shared" si="174"/>
      </c>
      <c r="F930" s="232"/>
      <c r="G930" s="233">
        <v>0</v>
      </c>
      <c r="H930" s="234">
        <f t="shared" si="175"/>
        <v>0</v>
      </c>
      <c r="I930" s="239"/>
      <c r="J930" s="239"/>
      <c r="K930" s="239"/>
      <c r="L930" s="239"/>
      <c r="M930" s="239"/>
      <c r="N930" s="239"/>
      <c r="O930" s="210">
        <f t="shared" si="177"/>
        <v>0</v>
      </c>
    </row>
    <row r="931" spans="1:15" ht="15" customHeight="1">
      <c r="A931" s="228" t="s">
        <v>1695</v>
      </c>
      <c r="B931" s="229" t="s">
        <v>75</v>
      </c>
      <c r="C931" s="230">
        <v>0</v>
      </c>
      <c r="D931" s="235">
        <v>0</v>
      </c>
      <c r="E931" s="231">
        <f t="shared" si="174"/>
      </c>
      <c r="F931" s="232"/>
      <c r="G931" s="233">
        <v>0</v>
      </c>
      <c r="H931" s="234">
        <f t="shared" si="175"/>
        <v>0</v>
      </c>
      <c r="I931" s="239"/>
      <c r="J931" s="239"/>
      <c r="K931" s="239"/>
      <c r="L931" s="239"/>
      <c r="M931" s="239"/>
      <c r="N931" s="239"/>
      <c r="O931" s="210">
        <f t="shared" si="177"/>
        <v>0</v>
      </c>
    </row>
    <row r="932" spans="1:15" ht="15" customHeight="1">
      <c r="A932" s="228" t="s">
        <v>1696</v>
      </c>
      <c r="B932" s="229" t="s">
        <v>1697</v>
      </c>
      <c r="C932" s="230">
        <v>0</v>
      </c>
      <c r="D932" s="235">
        <v>0</v>
      </c>
      <c r="E932" s="231">
        <f t="shared" si="174"/>
      </c>
      <c r="F932" s="232"/>
      <c r="G932" s="233">
        <v>0</v>
      </c>
      <c r="H932" s="234">
        <f t="shared" si="175"/>
        <v>0</v>
      </c>
      <c r="I932" s="239"/>
      <c r="J932" s="239"/>
      <c r="K932" s="239"/>
      <c r="L932" s="239"/>
      <c r="M932" s="239"/>
      <c r="N932" s="239"/>
      <c r="O932" s="210">
        <f t="shared" si="177"/>
        <v>0</v>
      </c>
    </row>
    <row r="933" spans="1:15" ht="15" customHeight="1">
      <c r="A933" s="228" t="s">
        <v>1698</v>
      </c>
      <c r="B933" s="229" t="s">
        <v>1699</v>
      </c>
      <c r="C933" s="230">
        <v>0</v>
      </c>
      <c r="D933" s="235">
        <v>0</v>
      </c>
      <c r="E933" s="231">
        <f t="shared" si="174"/>
      </c>
      <c r="F933" s="232"/>
      <c r="G933" s="233">
        <v>0</v>
      </c>
      <c r="H933" s="234">
        <f t="shared" si="175"/>
        <v>0</v>
      </c>
      <c r="I933" s="239"/>
      <c r="J933" s="239"/>
      <c r="K933" s="239"/>
      <c r="L933" s="239"/>
      <c r="M933" s="239"/>
      <c r="N933" s="239"/>
      <c r="O933" s="210">
        <f t="shared" si="177"/>
        <v>0</v>
      </c>
    </row>
    <row r="934" spans="1:15" ht="15" customHeight="1">
      <c r="A934" s="228" t="s">
        <v>1700</v>
      </c>
      <c r="B934" s="229" t="s">
        <v>1701</v>
      </c>
      <c r="C934" s="230">
        <v>10</v>
      </c>
      <c r="D934" s="235">
        <v>9</v>
      </c>
      <c r="E934" s="231">
        <f t="shared" si="174"/>
        <v>90</v>
      </c>
      <c r="F934" s="232"/>
      <c r="G934" s="233">
        <v>0</v>
      </c>
      <c r="H934" s="234">
        <f t="shared" si="175"/>
        <v>9</v>
      </c>
      <c r="I934" s="239"/>
      <c r="J934" s="239">
        <v>9</v>
      </c>
      <c r="K934" s="239"/>
      <c r="L934" s="239"/>
      <c r="M934" s="239"/>
      <c r="N934" s="239"/>
      <c r="O934" s="210">
        <f t="shared" si="177"/>
        <v>0.0009</v>
      </c>
    </row>
    <row r="935" spans="1:15" ht="15" customHeight="1">
      <c r="A935" s="228" t="s">
        <v>1702</v>
      </c>
      <c r="B935" s="229" t="s">
        <v>1703</v>
      </c>
      <c r="C935" s="230">
        <v>0</v>
      </c>
      <c r="D935" s="235">
        <v>0</v>
      </c>
      <c r="E935" s="231">
        <f t="shared" si="174"/>
      </c>
      <c r="F935" s="232"/>
      <c r="G935" s="233">
        <v>0</v>
      </c>
      <c r="H935" s="234">
        <f t="shared" si="175"/>
        <v>0</v>
      </c>
      <c r="I935" s="239"/>
      <c r="J935" s="239"/>
      <c r="K935" s="239"/>
      <c r="L935" s="239"/>
      <c r="M935" s="239"/>
      <c r="N935" s="239"/>
      <c r="O935" s="210">
        <f t="shared" si="177"/>
        <v>0</v>
      </c>
    </row>
    <row r="936" spans="1:15" ht="15" customHeight="1">
      <c r="A936" s="228" t="s">
        <v>1704</v>
      </c>
      <c r="B936" s="229" t="s">
        <v>1705</v>
      </c>
      <c r="C936" s="230">
        <v>0</v>
      </c>
      <c r="D936" s="235">
        <v>0</v>
      </c>
      <c r="E936" s="231">
        <f t="shared" si="174"/>
      </c>
      <c r="F936" s="232"/>
      <c r="G936" s="233">
        <v>0</v>
      </c>
      <c r="H936" s="234">
        <f t="shared" si="175"/>
        <v>0</v>
      </c>
      <c r="I936" s="239"/>
      <c r="J936" s="239"/>
      <c r="K936" s="239"/>
      <c r="L936" s="239"/>
      <c r="M936" s="239"/>
      <c r="N936" s="239"/>
      <c r="O936" s="210">
        <f t="shared" si="177"/>
        <v>0</v>
      </c>
    </row>
    <row r="937" spans="1:15" ht="15" customHeight="1">
      <c r="A937" s="228" t="s">
        <v>1706</v>
      </c>
      <c r="B937" s="229" t="s">
        <v>1707</v>
      </c>
      <c r="C937" s="230">
        <v>0</v>
      </c>
      <c r="D937" s="235">
        <v>0</v>
      </c>
      <c r="E937" s="231">
        <f t="shared" si="174"/>
      </c>
      <c r="F937" s="232"/>
      <c r="G937" s="233">
        <v>0</v>
      </c>
      <c r="H937" s="234">
        <f t="shared" si="175"/>
        <v>0</v>
      </c>
      <c r="I937" s="239"/>
      <c r="J937" s="239"/>
      <c r="K937" s="239"/>
      <c r="L937" s="239"/>
      <c r="M937" s="239"/>
      <c r="N937" s="239"/>
      <c r="O937" s="210">
        <f t="shared" si="177"/>
        <v>0</v>
      </c>
    </row>
    <row r="938" spans="1:15" ht="15" customHeight="1">
      <c r="A938" s="228" t="s">
        <v>1708</v>
      </c>
      <c r="B938" s="229" t="s">
        <v>1709</v>
      </c>
      <c r="C938" s="230">
        <f>SUM(C939:C947)</f>
        <v>18195</v>
      </c>
      <c r="D938" s="230">
        <f>SUM(D939:D947)</f>
        <v>19841</v>
      </c>
      <c r="E938" s="231">
        <f t="shared" si="174"/>
        <v>109.04644133003572</v>
      </c>
      <c r="F938" s="232"/>
      <c r="G938" s="233">
        <v>19841</v>
      </c>
      <c r="H938" s="234">
        <f t="shared" si="175"/>
        <v>19841</v>
      </c>
      <c r="I938" s="239">
        <f aca="true" t="shared" si="180" ref="I938:N938">SUM(I939:I947)</f>
        <v>19841</v>
      </c>
      <c r="J938" s="239">
        <f t="shared" si="180"/>
        <v>0</v>
      </c>
      <c r="K938" s="239">
        <f t="shared" si="180"/>
        <v>0</v>
      </c>
      <c r="L938" s="239">
        <f t="shared" si="180"/>
        <v>0</v>
      </c>
      <c r="M938" s="239">
        <f t="shared" si="180"/>
        <v>0</v>
      </c>
      <c r="N938" s="239">
        <f t="shared" si="180"/>
        <v>0</v>
      </c>
      <c r="O938" s="210">
        <f t="shared" si="177"/>
        <v>1.9841</v>
      </c>
    </row>
    <row r="939" spans="1:15" ht="15" customHeight="1">
      <c r="A939" s="228" t="s">
        <v>1710</v>
      </c>
      <c r="B939" s="229" t="s">
        <v>71</v>
      </c>
      <c r="C939" s="230">
        <v>0</v>
      </c>
      <c r="D939" s="235">
        <v>0</v>
      </c>
      <c r="E939" s="231">
        <f t="shared" si="174"/>
      </c>
      <c r="F939" s="232"/>
      <c r="G939" s="233">
        <v>0</v>
      </c>
      <c r="H939" s="234">
        <f t="shared" si="175"/>
        <v>0</v>
      </c>
      <c r="I939" s="239"/>
      <c r="J939" s="239"/>
      <c r="K939" s="239"/>
      <c r="L939" s="239"/>
      <c r="M939" s="239"/>
      <c r="N939" s="239"/>
      <c r="O939" s="210">
        <f t="shared" si="177"/>
        <v>0</v>
      </c>
    </row>
    <row r="940" spans="1:15" ht="15" customHeight="1">
      <c r="A940" s="228" t="s">
        <v>1711</v>
      </c>
      <c r="B940" s="229" t="s">
        <v>73</v>
      </c>
      <c r="C940" s="230">
        <v>0</v>
      </c>
      <c r="D940" s="235">
        <v>0</v>
      </c>
      <c r="E940" s="231">
        <f t="shared" si="174"/>
      </c>
      <c r="F940" s="232"/>
      <c r="G940" s="233">
        <v>0</v>
      </c>
      <c r="H940" s="234">
        <f t="shared" si="175"/>
        <v>0</v>
      </c>
      <c r="I940" s="239"/>
      <c r="J940" s="239"/>
      <c r="K940" s="239"/>
      <c r="L940" s="239"/>
      <c r="M940" s="239"/>
      <c r="N940" s="239"/>
      <c r="O940" s="210">
        <f t="shared" si="177"/>
        <v>0</v>
      </c>
    </row>
    <row r="941" spans="1:15" ht="15" customHeight="1">
      <c r="A941" s="228" t="s">
        <v>1712</v>
      </c>
      <c r="B941" s="229" t="s">
        <v>75</v>
      </c>
      <c r="C941" s="230">
        <v>0</v>
      </c>
      <c r="D941" s="235">
        <v>0</v>
      </c>
      <c r="E941" s="231">
        <f t="shared" si="174"/>
      </c>
      <c r="F941" s="232"/>
      <c r="G941" s="233">
        <v>0</v>
      </c>
      <c r="H941" s="234">
        <f t="shared" si="175"/>
        <v>0</v>
      </c>
      <c r="I941" s="239"/>
      <c r="J941" s="239"/>
      <c r="K941" s="239"/>
      <c r="L941" s="239"/>
      <c r="M941" s="239"/>
      <c r="N941" s="239"/>
      <c r="O941" s="210">
        <f t="shared" si="177"/>
        <v>0</v>
      </c>
    </row>
    <row r="942" spans="1:15" ht="15" customHeight="1">
      <c r="A942" s="228" t="s">
        <v>1713</v>
      </c>
      <c r="B942" s="229" t="s">
        <v>1714</v>
      </c>
      <c r="C942" s="230">
        <v>0</v>
      </c>
      <c r="D942" s="235">
        <v>0</v>
      </c>
      <c r="E942" s="231">
        <f t="shared" si="174"/>
      </c>
      <c r="F942" s="232"/>
      <c r="G942" s="233">
        <v>0</v>
      </c>
      <c r="H942" s="234">
        <f t="shared" si="175"/>
        <v>0</v>
      </c>
      <c r="I942" s="239"/>
      <c r="J942" s="239"/>
      <c r="K942" s="239"/>
      <c r="L942" s="239"/>
      <c r="M942" s="239"/>
      <c r="N942" s="239"/>
      <c r="O942" s="210">
        <f t="shared" si="177"/>
        <v>0</v>
      </c>
    </row>
    <row r="943" spans="1:15" ht="15" customHeight="1">
      <c r="A943" s="228" t="s">
        <v>1715</v>
      </c>
      <c r="B943" s="229" t="s">
        <v>1716</v>
      </c>
      <c r="C943" s="230">
        <v>0</v>
      </c>
      <c r="D943" s="235">
        <v>0</v>
      </c>
      <c r="E943" s="231">
        <f t="shared" si="174"/>
      </c>
      <c r="F943" s="232"/>
      <c r="G943" s="233">
        <v>0</v>
      </c>
      <c r="H943" s="234">
        <f t="shared" si="175"/>
        <v>0</v>
      </c>
      <c r="I943" s="239"/>
      <c r="J943" s="239"/>
      <c r="K943" s="239"/>
      <c r="L943" s="239"/>
      <c r="M943" s="239"/>
      <c r="N943" s="239"/>
      <c r="O943" s="210">
        <f t="shared" si="177"/>
        <v>0</v>
      </c>
    </row>
    <row r="944" spans="1:15" ht="15" customHeight="1">
      <c r="A944" s="228" t="s">
        <v>1717</v>
      </c>
      <c r="B944" s="229" t="s">
        <v>1718</v>
      </c>
      <c r="C944" s="230">
        <v>0</v>
      </c>
      <c r="D944" s="235">
        <v>0</v>
      </c>
      <c r="E944" s="231">
        <f t="shared" si="174"/>
      </c>
      <c r="F944" s="232"/>
      <c r="G944" s="233">
        <v>0</v>
      </c>
      <c r="H944" s="234">
        <f t="shared" si="175"/>
        <v>0</v>
      </c>
      <c r="I944" s="239"/>
      <c r="J944" s="239"/>
      <c r="K944" s="239"/>
      <c r="L944" s="239"/>
      <c r="M944" s="239"/>
      <c r="N944" s="239"/>
      <c r="O944" s="210">
        <f t="shared" si="177"/>
        <v>0</v>
      </c>
    </row>
    <row r="945" spans="1:15" ht="15" customHeight="1">
      <c r="A945" s="228" t="s">
        <v>1719</v>
      </c>
      <c r="B945" s="229" t="s">
        <v>1720</v>
      </c>
      <c r="C945" s="230">
        <v>0</v>
      </c>
      <c r="D945" s="235">
        <v>0</v>
      </c>
      <c r="E945" s="231">
        <f t="shared" si="174"/>
      </c>
      <c r="F945" s="232"/>
      <c r="G945" s="233">
        <v>0</v>
      </c>
      <c r="H945" s="234">
        <f t="shared" si="175"/>
        <v>0</v>
      </c>
      <c r="I945" s="239"/>
      <c r="J945" s="239"/>
      <c r="K945" s="239"/>
      <c r="L945" s="239"/>
      <c r="M945" s="239"/>
      <c r="N945" s="239"/>
      <c r="O945" s="210">
        <f t="shared" si="177"/>
        <v>0</v>
      </c>
    </row>
    <row r="946" spans="1:15" ht="15" customHeight="1">
      <c r="A946" s="228" t="s">
        <v>1721</v>
      </c>
      <c r="B946" s="229" t="s">
        <v>1722</v>
      </c>
      <c r="C946" s="230">
        <v>0</v>
      </c>
      <c r="D946" s="235">
        <v>0</v>
      </c>
      <c r="E946" s="231">
        <f t="shared" si="174"/>
      </c>
      <c r="F946" s="232"/>
      <c r="G946" s="233">
        <v>0</v>
      </c>
      <c r="H946" s="234">
        <f t="shared" si="175"/>
        <v>0</v>
      </c>
      <c r="I946" s="239"/>
      <c r="J946" s="239"/>
      <c r="K946" s="239"/>
      <c r="L946" s="239"/>
      <c r="M946" s="239"/>
      <c r="N946" s="239"/>
      <c r="O946" s="210">
        <f t="shared" si="177"/>
        <v>0</v>
      </c>
    </row>
    <row r="947" spans="1:15" ht="15" customHeight="1">
      <c r="A947" s="228" t="s">
        <v>1723</v>
      </c>
      <c r="B947" s="229" t="s">
        <v>1724</v>
      </c>
      <c r="C947" s="230">
        <v>18195</v>
      </c>
      <c r="D947" s="235">
        <v>19841</v>
      </c>
      <c r="E947" s="231">
        <f t="shared" si="174"/>
        <v>109.04644133003572</v>
      </c>
      <c r="F947" s="232"/>
      <c r="G947" s="233">
        <v>19841</v>
      </c>
      <c r="H947" s="234">
        <f t="shared" si="175"/>
        <v>19841</v>
      </c>
      <c r="I947" s="239">
        <v>19841</v>
      </c>
      <c r="J947" s="239"/>
      <c r="K947" s="239"/>
      <c r="L947" s="239"/>
      <c r="M947" s="239"/>
      <c r="N947" s="239"/>
      <c r="O947" s="210">
        <f t="shared" si="177"/>
        <v>1.9841</v>
      </c>
    </row>
    <row r="948" spans="1:15" ht="15" customHeight="1">
      <c r="A948" s="228" t="s">
        <v>1725</v>
      </c>
      <c r="B948" s="229" t="s">
        <v>1726</v>
      </c>
      <c r="C948" s="230">
        <f>SUM(C949:C952)</f>
        <v>534</v>
      </c>
      <c r="D948" s="230">
        <f>SUM(D949:D952)</f>
        <v>212</v>
      </c>
      <c r="E948" s="231">
        <f t="shared" si="174"/>
        <v>39.70037453183521</v>
      </c>
      <c r="F948" s="232"/>
      <c r="G948" s="233">
        <v>0</v>
      </c>
      <c r="H948" s="234">
        <f t="shared" si="175"/>
        <v>212</v>
      </c>
      <c r="I948" s="239">
        <f aca="true" t="shared" si="181" ref="I948:N948">SUM(I949:I952)</f>
        <v>0</v>
      </c>
      <c r="J948" s="239">
        <f t="shared" si="181"/>
        <v>0</v>
      </c>
      <c r="K948" s="239">
        <f t="shared" si="181"/>
        <v>212</v>
      </c>
      <c r="L948" s="239">
        <f t="shared" si="181"/>
        <v>0</v>
      </c>
      <c r="M948" s="239">
        <f t="shared" si="181"/>
        <v>0</v>
      </c>
      <c r="N948" s="239">
        <f t="shared" si="181"/>
        <v>0</v>
      </c>
      <c r="O948" s="210">
        <f t="shared" si="177"/>
        <v>0.0212</v>
      </c>
    </row>
    <row r="949" spans="1:15" ht="15" customHeight="1">
      <c r="A949" s="228" t="s">
        <v>1727</v>
      </c>
      <c r="B949" s="229" t="s">
        <v>1728</v>
      </c>
      <c r="C949" s="230">
        <v>0</v>
      </c>
      <c r="D949" s="235">
        <v>0</v>
      </c>
      <c r="E949" s="231">
        <f t="shared" si="174"/>
      </c>
      <c r="F949" s="232"/>
      <c r="G949" s="233">
        <v>0</v>
      </c>
      <c r="H949" s="234">
        <f t="shared" si="175"/>
        <v>0</v>
      </c>
      <c r="I949" s="239"/>
      <c r="J949" s="239"/>
      <c r="K949" s="239"/>
      <c r="L949" s="239"/>
      <c r="M949" s="239"/>
      <c r="N949" s="239"/>
      <c r="O949" s="210">
        <f t="shared" si="177"/>
        <v>0</v>
      </c>
    </row>
    <row r="950" spans="1:15" ht="15" customHeight="1">
      <c r="A950" s="228" t="s">
        <v>1729</v>
      </c>
      <c r="B950" s="229" t="s">
        <v>1730</v>
      </c>
      <c r="C950" s="230">
        <v>0</v>
      </c>
      <c r="D950" s="235">
        <v>0</v>
      </c>
      <c r="E950" s="231">
        <f t="shared" si="174"/>
      </c>
      <c r="F950" s="232"/>
      <c r="G950" s="233">
        <v>0</v>
      </c>
      <c r="H950" s="234">
        <f t="shared" si="175"/>
        <v>0</v>
      </c>
      <c r="I950" s="239"/>
      <c r="J950" s="239"/>
      <c r="K950" s="239"/>
      <c r="L950" s="239"/>
      <c r="M950" s="239"/>
      <c r="N950" s="239"/>
      <c r="O950" s="210">
        <f t="shared" si="177"/>
        <v>0</v>
      </c>
    </row>
    <row r="951" spans="1:15" ht="15" customHeight="1">
      <c r="A951" s="228" t="s">
        <v>1731</v>
      </c>
      <c r="B951" s="229" t="s">
        <v>1732</v>
      </c>
      <c r="C951" s="230">
        <v>534</v>
      </c>
      <c r="D951" s="235">
        <v>0</v>
      </c>
      <c r="E951" s="231">
        <f t="shared" si="174"/>
        <v>0</v>
      </c>
      <c r="F951" s="232"/>
      <c r="G951" s="233">
        <v>0</v>
      </c>
      <c r="H951" s="234">
        <f t="shared" si="175"/>
        <v>0</v>
      </c>
      <c r="I951" s="239"/>
      <c r="J951" s="239"/>
      <c r="K951" s="239"/>
      <c r="L951" s="239"/>
      <c r="M951" s="239"/>
      <c r="N951" s="239"/>
      <c r="O951" s="210">
        <f t="shared" si="177"/>
        <v>0</v>
      </c>
    </row>
    <row r="952" spans="1:15" ht="15" customHeight="1">
      <c r="A952" s="228" t="s">
        <v>1733</v>
      </c>
      <c r="B952" s="229" t="s">
        <v>1734</v>
      </c>
      <c r="C952" s="230">
        <v>0</v>
      </c>
      <c r="D952" s="235">
        <v>212</v>
      </c>
      <c r="E952" s="231">
        <f t="shared" si="174"/>
      </c>
      <c r="F952" s="232"/>
      <c r="G952" s="233">
        <v>0</v>
      </c>
      <c r="H952" s="234">
        <f t="shared" si="175"/>
        <v>212</v>
      </c>
      <c r="I952" s="239"/>
      <c r="J952" s="239"/>
      <c r="K952" s="239">
        <v>212</v>
      </c>
      <c r="L952" s="239"/>
      <c r="M952" s="239"/>
      <c r="N952" s="239"/>
      <c r="O952" s="210">
        <f t="shared" si="177"/>
        <v>0.0212</v>
      </c>
    </row>
    <row r="953" spans="1:15" ht="15" customHeight="1">
      <c r="A953" s="228" t="s">
        <v>1735</v>
      </c>
      <c r="B953" s="229" t="s">
        <v>1736</v>
      </c>
      <c r="C953" s="230">
        <f>SUM(C954:C959)</f>
        <v>0</v>
      </c>
      <c r="D953" s="235">
        <v>0</v>
      </c>
      <c r="E953" s="231">
        <f t="shared" si="174"/>
      </c>
      <c r="F953" s="232"/>
      <c r="G953" s="233">
        <v>0</v>
      </c>
      <c r="H953" s="234">
        <f t="shared" si="175"/>
        <v>0</v>
      </c>
      <c r="I953" s="239">
        <f aca="true" t="shared" si="182" ref="I953:N953">SUM(I954:I959)</f>
        <v>0</v>
      </c>
      <c r="J953" s="239">
        <f t="shared" si="182"/>
        <v>0</v>
      </c>
      <c r="K953" s="239">
        <f t="shared" si="182"/>
        <v>0</v>
      </c>
      <c r="L953" s="239">
        <f t="shared" si="182"/>
        <v>0</v>
      </c>
      <c r="M953" s="239">
        <f t="shared" si="182"/>
        <v>0</v>
      </c>
      <c r="N953" s="239">
        <f t="shared" si="182"/>
        <v>0</v>
      </c>
      <c r="O953" s="210">
        <f t="shared" si="177"/>
        <v>0</v>
      </c>
    </row>
    <row r="954" spans="1:15" ht="15" customHeight="1">
      <c r="A954" s="228" t="s">
        <v>1737</v>
      </c>
      <c r="B954" s="229" t="s">
        <v>71</v>
      </c>
      <c r="C954" s="230">
        <v>0</v>
      </c>
      <c r="D954" s="235">
        <v>0</v>
      </c>
      <c r="E954" s="231">
        <f t="shared" si="174"/>
      </c>
      <c r="F954" s="232"/>
      <c r="G954" s="233">
        <v>0</v>
      </c>
      <c r="H954" s="234">
        <f t="shared" si="175"/>
        <v>0</v>
      </c>
      <c r="I954" s="239"/>
      <c r="J954" s="239"/>
      <c r="K954" s="239"/>
      <c r="L954" s="239"/>
      <c r="M954" s="239"/>
      <c r="N954" s="239"/>
      <c r="O954" s="210">
        <f t="shared" si="177"/>
        <v>0</v>
      </c>
    </row>
    <row r="955" spans="1:15" ht="15" customHeight="1">
      <c r="A955" s="228" t="s">
        <v>1738</v>
      </c>
      <c r="B955" s="229" t="s">
        <v>73</v>
      </c>
      <c r="C955" s="230">
        <v>0</v>
      </c>
      <c r="D955" s="235">
        <v>0</v>
      </c>
      <c r="E955" s="231">
        <f t="shared" si="174"/>
      </c>
      <c r="F955" s="232"/>
      <c r="G955" s="233">
        <v>0</v>
      </c>
      <c r="H955" s="234">
        <f t="shared" si="175"/>
        <v>0</v>
      </c>
      <c r="I955" s="239"/>
      <c r="J955" s="239"/>
      <c r="K955" s="239"/>
      <c r="L955" s="239"/>
      <c r="M955" s="239"/>
      <c r="N955" s="239"/>
      <c r="O955" s="210">
        <f t="shared" si="177"/>
        <v>0</v>
      </c>
    </row>
    <row r="956" spans="1:15" ht="15" customHeight="1">
      <c r="A956" s="228" t="s">
        <v>1739</v>
      </c>
      <c r="B956" s="229" t="s">
        <v>75</v>
      </c>
      <c r="C956" s="230">
        <v>0</v>
      </c>
      <c r="D956" s="235">
        <v>0</v>
      </c>
      <c r="E956" s="231">
        <f t="shared" si="174"/>
      </c>
      <c r="F956" s="232"/>
      <c r="G956" s="233">
        <v>0</v>
      </c>
      <c r="H956" s="234">
        <f t="shared" si="175"/>
        <v>0</v>
      </c>
      <c r="I956" s="239"/>
      <c r="J956" s="239"/>
      <c r="K956" s="239"/>
      <c r="L956" s="239"/>
      <c r="M956" s="239"/>
      <c r="N956" s="239"/>
      <c r="O956" s="210">
        <f t="shared" si="177"/>
        <v>0</v>
      </c>
    </row>
    <row r="957" spans="1:15" ht="15" customHeight="1">
      <c r="A957" s="228" t="s">
        <v>1740</v>
      </c>
      <c r="B957" s="229" t="s">
        <v>1705</v>
      </c>
      <c r="C957" s="230">
        <v>0</v>
      </c>
      <c r="D957" s="235">
        <v>0</v>
      </c>
      <c r="E957" s="231">
        <f t="shared" si="174"/>
      </c>
      <c r="F957" s="232"/>
      <c r="G957" s="233">
        <v>0</v>
      </c>
      <c r="H957" s="234">
        <f t="shared" si="175"/>
        <v>0</v>
      </c>
      <c r="I957" s="239"/>
      <c r="J957" s="239"/>
      <c r="K957" s="239"/>
      <c r="L957" s="239"/>
      <c r="M957" s="239"/>
      <c r="N957" s="239"/>
      <c r="O957" s="210">
        <f t="shared" si="177"/>
        <v>0</v>
      </c>
    </row>
    <row r="958" spans="1:15" ht="15" customHeight="1">
      <c r="A958" s="228" t="s">
        <v>1741</v>
      </c>
      <c r="B958" s="229" t="s">
        <v>1742</v>
      </c>
      <c r="C958" s="230">
        <v>0</v>
      </c>
      <c r="D958" s="235">
        <v>0</v>
      </c>
      <c r="E958" s="231">
        <f t="shared" si="174"/>
      </c>
      <c r="F958" s="232"/>
      <c r="G958" s="233">
        <v>0</v>
      </c>
      <c r="H958" s="234">
        <f t="shared" si="175"/>
        <v>0</v>
      </c>
      <c r="I958" s="239"/>
      <c r="J958" s="239"/>
      <c r="K958" s="239"/>
      <c r="L958" s="239"/>
      <c r="M958" s="239"/>
      <c r="N958" s="239"/>
      <c r="O958" s="210">
        <f t="shared" si="177"/>
        <v>0</v>
      </c>
    </row>
    <row r="959" spans="1:15" ht="15" customHeight="1">
      <c r="A959" s="228" t="s">
        <v>1743</v>
      </c>
      <c r="B959" s="229" t="s">
        <v>1744</v>
      </c>
      <c r="C959" s="230">
        <v>0</v>
      </c>
      <c r="D959" s="235">
        <v>0</v>
      </c>
      <c r="E959" s="231">
        <f t="shared" si="174"/>
      </c>
      <c r="F959" s="232"/>
      <c r="G959" s="233">
        <v>0</v>
      </c>
      <c r="H959" s="234">
        <f t="shared" si="175"/>
        <v>0</v>
      </c>
      <c r="I959" s="239"/>
      <c r="J959" s="239"/>
      <c r="K959" s="239"/>
      <c r="L959" s="239"/>
      <c r="M959" s="239"/>
      <c r="N959" s="239"/>
      <c r="O959" s="210">
        <f t="shared" si="177"/>
        <v>0</v>
      </c>
    </row>
    <row r="960" spans="1:15" ht="15" customHeight="1">
      <c r="A960" s="228" t="s">
        <v>1745</v>
      </c>
      <c r="B960" s="229" t="s">
        <v>1746</v>
      </c>
      <c r="C960" s="230">
        <f>SUM(C961:C964)</f>
        <v>0</v>
      </c>
      <c r="D960" s="230">
        <f>SUM(D961:D964)</f>
        <v>3277</v>
      </c>
      <c r="E960" s="231">
        <f t="shared" si="174"/>
      </c>
      <c r="F960" s="232"/>
      <c r="G960" s="233">
        <v>0</v>
      </c>
      <c r="H960" s="234">
        <f t="shared" si="175"/>
        <v>3277</v>
      </c>
      <c r="I960" s="239">
        <f aca="true" t="shared" si="183" ref="I960:N960">SUM(I961:I964)</f>
        <v>0</v>
      </c>
      <c r="J960" s="239">
        <f t="shared" si="183"/>
        <v>0</v>
      </c>
      <c r="K960" s="239">
        <f t="shared" si="183"/>
        <v>3277</v>
      </c>
      <c r="L960" s="239">
        <f t="shared" si="183"/>
        <v>0</v>
      </c>
      <c r="M960" s="239">
        <f t="shared" si="183"/>
        <v>0</v>
      </c>
      <c r="N960" s="239">
        <f t="shared" si="183"/>
        <v>0</v>
      </c>
      <c r="O960" s="210">
        <f t="shared" si="177"/>
        <v>0.3277</v>
      </c>
    </row>
    <row r="961" spans="1:15" ht="15" customHeight="1">
      <c r="A961" s="228" t="s">
        <v>1747</v>
      </c>
      <c r="B961" s="229" t="s">
        <v>1748</v>
      </c>
      <c r="C961" s="230">
        <v>0</v>
      </c>
      <c r="D961" s="235">
        <v>0</v>
      </c>
      <c r="E961" s="231">
        <f t="shared" si="174"/>
      </c>
      <c r="F961" s="232"/>
      <c r="G961" s="233">
        <v>0</v>
      </c>
      <c r="H961" s="234">
        <f t="shared" si="175"/>
        <v>0</v>
      </c>
      <c r="I961" s="239"/>
      <c r="J961" s="239"/>
      <c r="K961" s="239"/>
      <c r="L961" s="239"/>
      <c r="M961" s="239"/>
      <c r="N961" s="239"/>
      <c r="O961" s="210">
        <f t="shared" si="177"/>
        <v>0</v>
      </c>
    </row>
    <row r="962" spans="1:15" ht="15" customHeight="1">
      <c r="A962" s="228" t="s">
        <v>1749</v>
      </c>
      <c r="B962" s="229" t="s">
        <v>1750</v>
      </c>
      <c r="C962" s="230">
        <v>0</v>
      </c>
      <c r="D962" s="235">
        <v>0</v>
      </c>
      <c r="E962" s="231">
        <f t="shared" si="174"/>
      </c>
      <c r="F962" s="232"/>
      <c r="G962" s="233">
        <v>0</v>
      </c>
      <c r="H962" s="234">
        <f t="shared" si="175"/>
        <v>0</v>
      </c>
      <c r="I962" s="239"/>
      <c r="J962" s="239"/>
      <c r="K962" s="239"/>
      <c r="L962" s="239"/>
      <c r="M962" s="239"/>
      <c r="N962" s="239"/>
      <c r="O962" s="210">
        <f t="shared" si="177"/>
        <v>0</v>
      </c>
    </row>
    <row r="963" spans="1:15" ht="15" customHeight="1">
      <c r="A963" s="228" t="s">
        <v>1751</v>
      </c>
      <c r="B963" s="229" t="s">
        <v>1752</v>
      </c>
      <c r="C963" s="230">
        <v>0</v>
      </c>
      <c r="D963" s="235">
        <v>0</v>
      </c>
      <c r="E963" s="231">
        <f t="shared" si="174"/>
      </c>
      <c r="F963" s="232"/>
      <c r="G963" s="233">
        <v>0</v>
      </c>
      <c r="H963" s="234">
        <f t="shared" si="175"/>
        <v>0</v>
      </c>
      <c r="I963" s="239"/>
      <c r="J963" s="239"/>
      <c r="K963" s="239"/>
      <c r="L963" s="239"/>
      <c r="M963" s="239"/>
      <c r="N963" s="239"/>
      <c r="O963" s="210">
        <f t="shared" si="177"/>
        <v>0</v>
      </c>
    </row>
    <row r="964" spans="1:15" ht="15" customHeight="1">
      <c r="A964" s="228" t="s">
        <v>1753</v>
      </c>
      <c r="B964" s="229" t="s">
        <v>1754</v>
      </c>
      <c r="C964" s="230">
        <v>0</v>
      </c>
      <c r="D964" s="235">
        <v>3277</v>
      </c>
      <c r="E964" s="231">
        <f t="shared" si="174"/>
      </c>
      <c r="F964" s="232"/>
      <c r="G964" s="233">
        <v>0</v>
      </c>
      <c r="H964" s="234">
        <f t="shared" si="175"/>
        <v>3277</v>
      </c>
      <c r="I964" s="239"/>
      <c r="J964" s="239"/>
      <c r="K964" s="239">
        <v>3277</v>
      </c>
      <c r="L964" s="239"/>
      <c r="M964" s="239"/>
      <c r="N964" s="239"/>
      <c r="O964" s="210">
        <f t="shared" si="177"/>
        <v>0.3277</v>
      </c>
    </row>
    <row r="965" spans="1:15" ht="15" customHeight="1">
      <c r="A965" s="228" t="s">
        <v>1755</v>
      </c>
      <c r="B965" s="229" t="s">
        <v>1756</v>
      </c>
      <c r="C965" s="230">
        <f>SUM(C966:C967)</f>
        <v>943</v>
      </c>
      <c r="D965" s="230">
        <f>SUM(D966:D967)</f>
        <v>1200</v>
      </c>
      <c r="E965" s="231">
        <f t="shared" si="174"/>
        <v>127.25344644750795</v>
      </c>
      <c r="F965" s="232"/>
      <c r="G965" s="233">
        <v>1200</v>
      </c>
      <c r="H965" s="234">
        <f t="shared" si="175"/>
        <v>1200</v>
      </c>
      <c r="I965" s="239">
        <f aca="true" t="shared" si="184" ref="I965:N965">SUM(I966:I967)</f>
        <v>1200</v>
      </c>
      <c r="J965" s="239">
        <f t="shared" si="184"/>
        <v>0</v>
      </c>
      <c r="K965" s="239">
        <f t="shared" si="184"/>
        <v>0</v>
      </c>
      <c r="L965" s="239">
        <f t="shared" si="184"/>
        <v>0</v>
      </c>
      <c r="M965" s="239">
        <f t="shared" si="184"/>
        <v>0</v>
      </c>
      <c r="N965" s="239">
        <f t="shared" si="184"/>
        <v>0</v>
      </c>
      <c r="O965" s="210">
        <f t="shared" si="177"/>
        <v>0.12</v>
      </c>
    </row>
    <row r="966" spans="1:15" ht="15" customHeight="1">
      <c r="A966" s="228" t="s">
        <v>1757</v>
      </c>
      <c r="B966" s="229" t="s">
        <v>1758</v>
      </c>
      <c r="C966" s="230">
        <v>0</v>
      </c>
      <c r="D966" s="235">
        <v>0</v>
      </c>
      <c r="E966" s="231">
        <f t="shared" si="174"/>
      </c>
      <c r="F966" s="232"/>
      <c r="G966" s="233">
        <v>0</v>
      </c>
      <c r="H966" s="234">
        <f t="shared" si="175"/>
        <v>0</v>
      </c>
      <c r="I966" s="239"/>
      <c r="J966" s="239"/>
      <c r="K966" s="239"/>
      <c r="L966" s="239"/>
      <c r="M966" s="239"/>
      <c r="N966" s="239"/>
      <c r="O966" s="210">
        <f t="shared" si="177"/>
        <v>0</v>
      </c>
    </row>
    <row r="967" spans="1:15" ht="15" customHeight="1">
      <c r="A967" s="228" t="s">
        <v>1759</v>
      </c>
      <c r="B967" s="229" t="s">
        <v>1760</v>
      </c>
      <c r="C967" s="230">
        <v>943</v>
      </c>
      <c r="D967" s="235">
        <v>1200</v>
      </c>
      <c r="E967" s="231">
        <f aca="true" t="shared" si="185" ref="E967:E1030">_xlfn.IFERROR(D967/C967*100,"")</f>
        <v>127.25344644750795</v>
      </c>
      <c r="F967" s="232"/>
      <c r="G967" s="233">
        <v>1200</v>
      </c>
      <c r="H967" s="234">
        <f t="shared" si="175"/>
        <v>1200</v>
      </c>
      <c r="I967" s="239">
        <v>1200</v>
      </c>
      <c r="J967" s="239"/>
      <c r="K967" s="239"/>
      <c r="L967" s="239"/>
      <c r="M967" s="239"/>
      <c r="N967" s="239"/>
      <c r="O967" s="210">
        <f t="shared" si="177"/>
        <v>0.12</v>
      </c>
    </row>
    <row r="968" spans="1:15" ht="15" customHeight="1">
      <c r="A968" s="228" t="s">
        <v>1761</v>
      </c>
      <c r="B968" s="229" t="s">
        <v>1762</v>
      </c>
      <c r="C968" s="230">
        <f>C969+C979+C995+C1000+C1011+C1018+C1026</f>
        <v>5015</v>
      </c>
      <c r="D968" s="230">
        <f>D969+D979+D995+D1000+D1011+D1018+D1026</f>
        <v>4177</v>
      </c>
      <c r="E968" s="231">
        <f t="shared" si="185"/>
        <v>83.29012961116649</v>
      </c>
      <c r="F968" s="232"/>
      <c r="G968" s="233">
        <v>10177</v>
      </c>
      <c r="H968" s="234">
        <f aca="true" t="shared" si="186" ref="H968:H1031">SUM(I968:N968)</f>
        <v>4177</v>
      </c>
      <c r="I968" s="239">
        <f aca="true" t="shared" si="187" ref="I968:N968">I969+I979+I995+I1000+I1011+I1018+I1026</f>
        <v>4177</v>
      </c>
      <c r="J968" s="239">
        <f t="shared" si="187"/>
        <v>0</v>
      </c>
      <c r="K968" s="239">
        <f t="shared" si="187"/>
        <v>0</v>
      </c>
      <c r="L968" s="239">
        <f t="shared" si="187"/>
        <v>0</v>
      </c>
      <c r="M968" s="239">
        <f t="shared" si="187"/>
        <v>0</v>
      </c>
      <c r="N968" s="239">
        <f t="shared" si="187"/>
        <v>0</v>
      </c>
      <c r="O968" s="210">
        <f aca="true" t="shared" si="188" ref="O968:O1031">D968/10000</f>
        <v>0.4177</v>
      </c>
    </row>
    <row r="969" spans="1:15" ht="15" customHeight="1">
      <c r="A969" s="228" t="s">
        <v>1763</v>
      </c>
      <c r="B969" s="229" t="s">
        <v>1764</v>
      </c>
      <c r="C969" s="230">
        <f>SUM(C970:C978)</f>
        <v>792</v>
      </c>
      <c r="D969" s="235">
        <v>0</v>
      </c>
      <c r="E969" s="231">
        <f t="shared" si="185"/>
        <v>0</v>
      </c>
      <c r="F969" s="232"/>
      <c r="G969" s="233">
        <v>0</v>
      </c>
      <c r="H969" s="234">
        <f t="shared" si="186"/>
        <v>0</v>
      </c>
      <c r="I969" s="239">
        <f aca="true" t="shared" si="189" ref="I969:N969">SUM(I970:I978)</f>
        <v>0</v>
      </c>
      <c r="J969" s="239">
        <f t="shared" si="189"/>
        <v>0</v>
      </c>
      <c r="K969" s="239">
        <f t="shared" si="189"/>
        <v>0</v>
      </c>
      <c r="L969" s="239">
        <f t="shared" si="189"/>
        <v>0</v>
      </c>
      <c r="M969" s="239">
        <f t="shared" si="189"/>
        <v>0</v>
      </c>
      <c r="N969" s="239">
        <f t="shared" si="189"/>
        <v>0</v>
      </c>
      <c r="O969" s="210">
        <f t="shared" si="188"/>
        <v>0</v>
      </c>
    </row>
    <row r="970" spans="1:15" ht="15" customHeight="1">
      <c r="A970" s="228" t="s">
        <v>1765</v>
      </c>
      <c r="B970" s="229" t="s">
        <v>71</v>
      </c>
      <c r="C970" s="230">
        <v>22</v>
      </c>
      <c r="D970" s="235">
        <v>0</v>
      </c>
      <c r="E970" s="231">
        <f t="shared" si="185"/>
        <v>0</v>
      </c>
      <c r="F970" s="232"/>
      <c r="G970" s="233">
        <v>0</v>
      </c>
      <c r="H970" s="234">
        <f t="shared" si="186"/>
        <v>0</v>
      </c>
      <c r="I970" s="239"/>
      <c r="J970" s="239"/>
      <c r="K970" s="239"/>
      <c r="L970" s="239"/>
      <c r="M970" s="239"/>
      <c r="N970" s="239"/>
      <c r="O970" s="210">
        <f t="shared" si="188"/>
        <v>0</v>
      </c>
    </row>
    <row r="971" spans="1:15" ht="15" customHeight="1">
      <c r="A971" s="228" t="s">
        <v>1766</v>
      </c>
      <c r="B971" s="229" t="s">
        <v>73</v>
      </c>
      <c r="C971" s="230">
        <v>0</v>
      </c>
      <c r="D971" s="235">
        <v>0</v>
      </c>
      <c r="E971" s="231">
        <f t="shared" si="185"/>
      </c>
      <c r="F971" s="232"/>
      <c r="G971" s="233">
        <v>0</v>
      </c>
      <c r="H971" s="234">
        <f t="shared" si="186"/>
        <v>0</v>
      </c>
      <c r="I971" s="239"/>
      <c r="J971" s="239"/>
      <c r="K971" s="239"/>
      <c r="L971" s="239"/>
      <c r="M971" s="239"/>
      <c r="N971" s="239"/>
      <c r="O971" s="210">
        <f t="shared" si="188"/>
        <v>0</v>
      </c>
    </row>
    <row r="972" spans="1:15" ht="15" customHeight="1">
      <c r="A972" s="228" t="s">
        <v>1767</v>
      </c>
      <c r="B972" s="229" t="s">
        <v>75</v>
      </c>
      <c r="C972" s="230">
        <v>0</v>
      </c>
      <c r="D972" s="235">
        <v>0</v>
      </c>
      <c r="E972" s="231">
        <f t="shared" si="185"/>
      </c>
      <c r="F972" s="232"/>
      <c r="G972" s="233">
        <v>0</v>
      </c>
      <c r="H972" s="234">
        <f t="shared" si="186"/>
        <v>0</v>
      </c>
      <c r="I972" s="239"/>
      <c r="J972" s="239"/>
      <c r="K972" s="239"/>
      <c r="L972" s="239"/>
      <c r="M972" s="239"/>
      <c r="N972" s="239"/>
      <c r="O972" s="210">
        <f t="shared" si="188"/>
        <v>0</v>
      </c>
    </row>
    <row r="973" spans="1:15" ht="15" customHeight="1">
      <c r="A973" s="228" t="s">
        <v>1768</v>
      </c>
      <c r="B973" s="229" t="s">
        <v>1769</v>
      </c>
      <c r="C973" s="230">
        <v>0</v>
      </c>
      <c r="D973" s="235">
        <v>0</v>
      </c>
      <c r="E973" s="231">
        <f t="shared" si="185"/>
      </c>
      <c r="F973" s="232"/>
      <c r="G973" s="233">
        <v>0</v>
      </c>
      <c r="H973" s="234">
        <f t="shared" si="186"/>
        <v>0</v>
      </c>
      <c r="I973" s="239"/>
      <c r="J973" s="239"/>
      <c r="K973" s="239"/>
      <c r="L973" s="239"/>
      <c r="M973" s="239"/>
      <c r="N973" s="239"/>
      <c r="O973" s="210">
        <f t="shared" si="188"/>
        <v>0</v>
      </c>
    </row>
    <row r="974" spans="1:15" ht="15" customHeight="1">
      <c r="A974" s="228" t="s">
        <v>1770</v>
      </c>
      <c r="B974" s="229" t="s">
        <v>1771</v>
      </c>
      <c r="C974" s="230">
        <v>0</v>
      </c>
      <c r="D974" s="235">
        <v>0</v>
      </c>
      <c r="E974" s="231">
        <f t="shared" si="185"/>
      </c>
      <c r="F974" s="232"/>
      <c r="G974" s="233">
        <v>0</v>
      </c>
      <c r="H974" s="234">
        <f t="shared" si="186"/>
        <v>0</v>
      </c>
      <c r="I974" s="239"/>
      <c r="J974" s="239"/>
      <c r="K974" s="239"/>
      <c r="L974" s="239"/>
      <c r="M974" s="239"/>
      <c r="N974" s="239"/>
      <c r="O974" s="210">
        <f t="shared" si="188"/>
        <v>0</v>
      </c>
    </row>
    <row r="975" spans="1:15" ht="15" customHeight="1">
      <c r="A975" s="228" t="s">
        <v>1772</v>
      </c>
      <c r="B975" s="229" t="s">
        <v>1773</v>
      </c>
      <c r="C975" s="230">
        <v>0</v>
      </c>
      <c r="D975" s="235">
        <v>0</v>
      </c>
      <c r="E975" s="231">
        <f t="shared" si="185"/>
      </c>
      <c r="F975" s="232"/>
      <c r="G975" s="233">
        <v>0</v>
      </c>
      <c r="H975" s="234">
        <f t="shared" si="186"/>
        <v>0</v>
      </c>
      <c r="I975" s="239"/>
      <c r="J975" s="239"/>
      <c r="K975" s="239"/>
      <c r="L975" s="239"/>
      <c r="M975" s="239"/>
      <c r="N975" s="239"/>
      <c r="O975" s="210">
        <f t="shared" si="188"/>
        <v>0</v>
      </c>
    </row>
    <row r="976" spans="1:15" ht="15" customHeight="1">
      <c r="A976" s="228" t="s">
        <v>1774</v>
      </c>
      <c r="B976" s="229" t="s">
        <v>1775</v>
      </c>
      <c r="C976" s="230">
        <v>0</v>
      </c>
      <c r="D976" s="235">
        <v>0</v>
      </c>
      <c r="E976" s="231">
        <f t="shared" si="185"/>
      </c>
      <c r="F976" s="232"/>
      <c r="G976" s="233">
        <v>0</v>
      </c>
      <c r="H976" s="234">
        <f t="shared" si="186"/>
        <v>0</v>
      </c>
      <c r="I976" s="239"/>
      <c r="J976" s="239"/>
      <c r="K976" s="239"/>
      <c r="L976" s="239"/>
      <c r="M976" s="239"/>
      <c r="N976" s="239"/>
      <c r="O976" s="210">
        <f t="shared" si="188"/>
        <v>0</v>
      </c>
    </row>
    <row r="977" spans="1:15" ht="15" customHeight="1">
      <c r="A977" s="228" t="s">
        <v>1776</v>
      </c>
      <c r="B977" s="229" t="s">
        <v>1777</v>
      </c>
      <c r="C977" s="230">
        <v>0</v>
      </c>
      <c r="D977" s="235">
        <v>0</v>
      </c>
      <c r="E977" s="231">
        <f t="shared" si="185"/>
      </c>
      <c r="F977" s="232"/>
      <c r="G977" s="233">
        <v>0</v>
      </c>
      <c r="H977" s="234">
        <f t="shared" si="186"/>
        <v>0</v>
      </c>
      <c r="I977" s="239"/>
      <c r="J977" s="239"/>
      <c r="K977" s="239"/>
      <c r="L977" s="239"/>
      <c r="M977" s="239"/>
      <c r="N977" s="239"/>
      <c r="O977" s="210">
        <f t="shared" si="188"/>
        <v>0</v>
      </c>
    </row>
    <row r="978" spans="1:15" ht="15" customHeight="1">
      <c r="A978" s="228" t="s">
        <v>1778</v>
      </c>
      <c r="B978" s="229" t="s">
        <v>1779</v>
      </c>
      <c r="C978" s="230">
        <v>770</v>
      </c>
      <c r="D978" s="235">
        <v>0</v>
      </c>
      <c r="E978" s="231">
        <f t="shared" si="185"/>
        <v>0</v>
      </c>
      <c r="F978" s="232"/>
      <c r="G978" s="233">
        <v>0</v>
      </c>
      <c r="H978" s="234">
        <f t="shared" si="186"/>
        <v>0</v>
      </c>
      <c r="I978" s="239"/>
      <c r="J978" s="239"/>
      <c r="K978" s="239"/>
      <c r="L978" s="239"/>
      <c r="M978" s="239"/>
      <c r="N978" s="239"/>
      <c r="O978" s="210">
        <f t="shared" si="188"/>
        <v>0</v>
      </c>
    </row>
    <row r="979" spans="1:15" ht="15" customHeight="1">
      <c r="A979" s="228" t="s">
        <v>1780</v>
      </c>
      <c r="B979" s="229" t="s">
        <v>1781</v>
      </c>
      <c r="C979" s="230">
        <f>SUM(C980:C994)</f>
        <v>0</v>
      </c>
      <c r="D979" s="230">
        <v>0</v>
      </c>
      <c r="E979" s="231">
        <f t="shared" si="185"/>
      </c>
      <c r="F979" s="232"/>
      <c r="G979" s="233">
        <v>0</v>
      </c>
      <c r="H979" s="234">
        <f t="shared" si="186"/>
        <v>0</v>
      </c>
      <c r="I979" s="239">
        <f aca="true" t="shared" si="190" ref="I979:N979">SUM(I980:I994)</f>
        <v>0</v>
      </c>
      <c r="J979" s="239">
        <f t="shared" si="190"/>
        <v>0</v>
      </c>
      <c r="K979" s="239">
        <f t="shared" si="190"/>
        <v>0</v>
      </c>
      <c r="L979" s="239">
        <f t="shared" si="190"/>
        <v>0</v>
      </c>
      <c r="M979" s="239">
        <f t="shared" si="190"/>
        <v>0</v>
      </c>
      <c r="N979" s="239">
        <f t="shared" si="190"/>
        <v>0</v>
      </c>
      <c r="O979" s="210">
        <f t="shared" si="188"/>
        <v>0</v>
      </c>
    </row>
    <row r="980" spans="1:15" ht="15" customHeight="1">
      <c r="A980" s="228" t="s">
        <v>1782</v>
      </c>
      <c r="B980" s="229" t="s">
        <v>71</v>
      </c>
      <c r="C980" s="230">
        <v>0</v>
      </c>
      <c r="D980" s="235">
        <v>0</v>
      </c>
      <c r="E980" s="231">
        <f t="shared" si="185"/>
      </c>
      <c r="F980" s="232"/>
      <c r="G980" s="233">
        <v>0</v>
      </c>
      <c r="H980" s="234">
        <f t="shared" si="186"/>
        <v>0</v>
      </c>
      <c r="I980" s="239"/>
      <c r="J980" s="239"/>
      <c r="K980" s="239"/>
      <c r="L980" s="239"/>
      <c r="M980" s="239"/>
      <c r="N980" s="239"/>
      <c r="O980" s="210">
        <f t="shared" si="188"/>
        <v>0</v>
      </c>
    </row>
    <row r="981" spans="1:15" ht="15" customHeight="1">
      <c r="A981" s="228" t="s">
        <v>1783</v>
      </c>
      <c r="B981" s="229" t="s">
        <v>73</v>
      </c>
      <c r="C981" s="230">
        <v>0</v>
      </c>
      <c r="D981" s="235">
        <v>0</v>
      </c>
      <c r="E981" s="231">
        <f t="shared" si="185"/>
      </c>
      <c r="F981" s="232"/>
      <c r="G981" s="233">
        <v>0</v>
      </c>
      <c r="H981" s="234">
        <f t="shared" si="186"/>
        <v>0</v>
      </c>
      <c r="I981" s="239"/>
      <c r="J981" s="239"/>
      <c r="K981" s="239"/>
      <c r="L981" s="239"/>
      <c r="M981" s="239"/>
      <c r="N981" s="239"/>
      <c r="O981" s="210">
        <f t="shared" si="188"/>
        <v>0</v>
      </c>
    </row>
    <row r="982" spans="1:15" ht="15" customHeight="1">
      <c r="A982" s="228" t="s">
        <v>1784</v>
      </c>
      <c r="B982" s="229" t="s">
        <v>75</v>
      </c>
      <c r="C982" s="230">
        <v>0</v>
      </c>
      <c r="D982" s="235">
        <v>0</v>
      </c>
      <c r="E982" s="231">
        <f t="shared" si="185"/>
      </c>
      <c r="F982" s="232"/>
      <c r="G982" s="233">
        <v>0</v>
      </c>
      <c r="H982" s="234">
        <f t="shared" si="186"/>
        <v>0</v>
      </c>
      <c r="I982" s="239"/>
      <c r="J982" s="239"/>
      <c r="K982" s="239"/>
      <c r="L982" s="239"/>
      <c r="M982" s="239"/>
      <c r="N982" s="239"/>
      <c r="O982" s="210">
        <f t="shared" si="188"/>
        <v>0</v>
      </c>
    </row>
    <row r="983" spans="1:15" ht="15" customHeight="1">
      <c r="A983" s="228" t="s">
        <v>1785</v>
      </c>
      <c r="B983" s="229" t="s">
        <v>1786</v>
      </c>
      <c r="C983" s="230">
        <v>0</v>
      </c>
      <c r="D983" s="235">
        <v>0</v>
      </c>
      <c r="E983" s="231">
        <f t="shared" si="185"/>
      </c>
      <c r="F983" s="232"/>
      <c r="G983" s="233">
        <v>0</v>
      </c>
      <c r="H983" s="234">
        <f t="shared" si="186"/>
        <v>0</v>
      </c>
      <c r="I983" s="239"/>
      <c r="J983" s="239"/>
      <c r="K983" s="239"/>
      <c r="L983" s="239"/>
      <c r="M983" s="239"/>
      <c r="N983" s="239"/>
      <c r="O983" s="210">
        <f t="shared" si="188"/>
        <v>0</v>
      </c>
    </row>
    <row r="984" spans="1:15" ht="15" customHeight="1">
      <c r="A984" s="228" t="s">
        <v>1787</v>
      </c>
      <c r="B984" s="229" t="s">
        <v>1788</v>
      </c>
      <c r="C984" s="230">
        <v>0</v>
      </c>
      <c r="D984" s="235">
        <v>0</v>
      </c>
      <c r="E984" s="231">
        <f t="shared" si="185"/>
      </c>
      <c r="F984" s="232"/>
      <c r="G984" s="233">
        <v>0</v>
      </c>
      <c r="H984" s="234">
        <f t="shared" si="186"/>
        <v>0</v>
      </c>
      <c r="I984" s="239"/>
      <c r="J984" s="239"/>
      <c r="K984" s="239"/>
      <c r="L984" s="239"/>
      <c r="M984" s="239"/>
      <c r="N984" s="239"/>
      <c r="O984" s="210">
        <f t="shared" si="188"/>
        <v>0</v>
      </c>
    </row>
    <row r="985" spans="1:15" ht="15" customHeight="1">
      <c r="A985" s="228" t="s">
        <v>1789</v>
      </c>
      <c r="B985" s="229" t="s">
        <v>1790</v>
      </c>
      <c r="C985" s="230">
        <v>0</v>
      </c>
      <c r="D985" s="235">
        <v>0</v>
      </c>
      <c r="E985" s="231">
        <f t="shared" si="185"/>
      </c>
      <c r="F985" s="232"/>
      <c r="G985" s="233">
        <v>0</v>
      </c>
      <c r="H985" s="234">
        <f t="shared" si="186"/>
        <v>0</v>
      </c>
      <c r="I985" s="239"/>
      <c r="J985" s="239"/>
      <c r="K985" s="239"/>
      <c r="L985" s="239"/>
      <c r="M985" s="239"/>
      <c r="N985" s="239"/>
      <c r="O985" s="210">
        <f t="shared" si="188"/>
        <v>0</v>
      </c>
    </row>
    <row r="986" spans="1:15" ht="15" customHeight="1">
      <c r="A986" s="228" t="s">
        <v>1791</v>
      </c>
      <c r="B986" s="229" t="s">
        <v>1792</v>
      </c>
      <c r="C986" s="230">
        <v>0</v>
      </c>
      <c r="D986" s="235">
        <v>0</v>
      </c>
      <c r="E986" s="231">
        <f t="shared" si="185"/>
      </c>
      <c r="F986" s="232"/>
      <c r="G986" s="233">
        <v>0</v>
      </c>
      <c r="H986" s="234">
        <f t="shared" si="186"/>
        <v>0</v>
      </c>
      <c r="I986" s="239"/>
      <c r="J986" s="239"/>
      <c r="K986" s="239"/>
      <c r="L986" s="239"/>
      <c r="M986" s="239"/>
      <c r="N986" s="239"/>
      <c r="O986" s="210">
        <f t="shared" si="188"/>
        <v>0</v>
      </c>
    </row>
    <row r="987" spans="1:15" ht="15" customHeight="1">
      <c r="A987" s="228" t="s">
        <v>1793</v>
      </c>
      <c r="B987" s="229" t="s">
        <v>1794</v>
      </c>
      <c r="C987" s="230">
        <v>0</v>
      </c>
      <c r="D987" s="235">
        <v>0</v>
      </c>
      <c r="E987" s="231">
        <f t="shared" si="185"/>
      </c>
      <c r="F987" s="232"/>
      <c r="G987" s="233">
        <v>0</v>
      </c>
      <c r="H987" s="234">
        <f t="shared" si="186"/>
        <v>0</v>
      </c>
      <c r="I987" s="239"/>
      <c r="J987" s="239"/>
      <c r="K987" s="239"/>
      <c r="L987" s="239"/>
      <c r="M987" s="239"/>
      <c r="N987" s="239"/>
      <c r="O987" s="210">
        <f t="shared" si="188"/>
        <v>0</v>
      </c>
    </row>
    <row r="988" spans="1:15" ht="15" customHeight="1">
      <c r="A988" s="228" t="s">
        <v>1795</v>
      </c>
      <c r="B988" s="229" t="s">
        <v>1796</v>
      </c>
      <c r="C988" s="230">
        <v>0</v>
      </c>
      <c r="D988" s="235">
        <v>0</v>
      </c>
      <c r="E988" s="231">
        <f t="shared" si="185"/>
      </c>
      <c r="F988" s="232"/>
      <c r="G988" s="233">
        <v>0</v>
      </c>
      <c r="H988" s="234">
        <f t="shared" si="186"/>
        <v>0</v>
      </c>
      <c r="I988" s="239"/>
      <c r="J988" s="239"/>
      <c r="K988" s="239"/>
      <c r="L988" s="239"/>
      <c r="M988" s="239"/>
      <c r="N988" s="239"/>
      <c r="O988" s="210">
        <f t="shared" si="188"/>
        <v>0</v>
      </c>
    </row>
    <row r="989" spans="1:15" ht="15" customHeight="1">
      <c r="A989" s="228" t="s">
        <v>1797</v>
      </c>
      <c r="B989" s="229" t="s">
        <v>1798</v>
      </c>
      <c r="C989" s="230">
        <v>0</v>
      </c>
      <c r="D989" s="235">
        <v>0</v>
      </c>
      <c r="E989" s="231">
        <f t="shared" si="185"/>
      </c>
      <c r="F989" s="232"/>
      <c r="G989" s="233">
        <v>0</v>
      </c>
      <c r="H989" s="234">
        <f t="shared" si="186"/>
        <v>0</v>
      </c>
      <c r="I989" s="239"/>
      <c r="J989" s="239"/>
      <c r="K989" s="239"/>
      <c r="L989" s="239"/>
      <c r="M989" s="239"/>
      <c r="N989" s="239"/>
      <c r="O989" s="210">
        <f t="shared" si="188"/>
        <v>0</v>
      </c>
    </row>
    <row r="990" spans="1:15" ht="15" customHeight="1">
      <c r="A990" s="228" t="s">
        <v>1799</v>
      </c>
      <c r="B990" s="229" t="s">
        <v>1800</v>
      </c>
      <c r="C990" s="230">
        <v>0</v>
      </c>
      <c r="D990" s="235">
        <v>0</v>
      </c>
      <c r="E990" s="231">
        <f t="shared" si="185"/>
      </c>
      <c r="F990" s="232"/>
      <c r="G990" s="233">
        <v>0</v>
      </c>
      <c r="H990" s="234">
        <f t="shared" si="186"/>
        <v>0</v>
      </c>
      <c r="I990" s="239"/>
      <c r="J990" s="239"/>
      <c r="K990" s="239"/>
      <c r="L990" s="239"/>
      <c r="M990" s="239"/>
      <c r="N990" s="239"/>
      <c r="O990" s="210">
        <f t="shared" si="188"/>
        <v>0</v>
      </c>
    </row>
    <row r="991" spans="1:15" ht="15" customHeight="1">
      <c r="A991" s="228" t="s">
        <v>1801</v>
      </c>
      <c r="B991" s="229" t="s">
        <v>1802</v>
      </c>
      <c r="C991" s="230">
        <v>0</v>
      </c>
      <c r="D991" s="235">
        <v>0</v>
      </c>
      <c r="E991" s="231">
        <f t="shared" si="185"/>
      </c>
      <c r="F991" s="232"/>
      <c r="G991" s="233">
        <v>0</v>
      </c>
      <c r="H991" s="234">
        <f t="shared" si="186"/>
        <v>0</v>
      </c>
      <c r="I991" s="239"/>
      <c r="J991" s="239"/>
      <c r="K991" s="239"/>
      <c r="L991" s="239"/>
      <c r="M991" s="239"/>
      <c r="N991" s="239"/>
      <c r="O991" s="210">
        <f t="shared" si="188"/>
        <v>0</v>
      </c>
    </row>
    <row r="992" spans="1:15" ht="15" customHeight="1">
      <c r="A992" s="228" t="s">
        <v>1803</v>
      </c>
      <c r="B992" s="229" t="s">
        <v>1804</v>
      </c>
      <c r="C992" s="230">
        <v>0</v>
      </c>
      <c r="D992" s="235">
        <v>0</v>
      </c>
      <c r="E992" s="231">
        <f t="shared" si="185"/>
      </c>
      <c r="F992" s="232"/>
      <c r="G992" s="233">
        <v>0</v>
      </c>
      <c r="H992" s="234">
        <f t="shared" si="186"/>
        <v>0</v>
      </c>
      <c r="I992" s="239"/>
      <c r="J992" s="239"/>
      <c r="K992" s="239"/>
      <c r="L992" s="239"/>
      <c r="M992" s="239"/>
      <c r="N992" s="239"/>
      <c r="O992" s="210">
        <f t="shared" si="188"/>
        <v>0</v>
      </c>
    </row>
    <row r="993" spans="1:15" ht="15" customHeight="1">
      <c r="A993" s="228" t="s">
        <v>1805</v>
      </c>
      <c r="B993" s="229" t="s">
        <v>1806</v>
      </c>
      <c r="C993" s="230">
        <v>0</v>
      </c>
      <c r="D993" s="235">
        <v>0</v>
      </c>
      <c r="E993" s="231">
        <f t="shared" si="185"/>
      </c>
      <c r="F993" s="232"/>
      <c r="G993" s="233">
        <v>0</v>
      </c>
      <c r="H993" s="234">
        <f t="shared" si="186"/>
        <v>0</v>
      </c>
      <c r="I993" s="239"/>
      <c r="J993" s="239"/>
      <c r="K993" s="239"/>
      <c r="L993" s="239"/>
      <c r="M993" s="239"/>
      <c r="N993" s="239"/>
      <c r="O993" s="210">
        <f t="shared" si="188"/>
        <v>0</v>
      </c>
    </row>
    <row r="994" spans="1:15" ht="15" customHeight="1">
      <c r="A994" s="228" t="s">
        <v>1807</v>
      </c>
      <c r="B994" s="229" t="s">
        <v>1808</v>
      </c>
      <c r="C994" s="230">
        <v>0</v>
      </c>
      <c r="D994" s="235">
        <v>0</v>
      </c>
      <c r="E994" s="231">
        <f t="shared" si="185"/>
      </c>
      <c r="F994" s="232"/>
      <c r="G994" s="233">
        <v>0</v>
      </c>
      <c r="H994" s="234">
        <f t="shared" si="186"/>
        <v>0</v>
      </c>
      <c r="I994" s="239"/>
      <c r="J994" s="239"/>
      <c r="K994" s="239"/>
      <c r="L994" s="239"/>
      <c r="M994" s="239"/>
      <c r="N994" s="239"/>
      <c r="O994" s="210">
        <f t="shared" si="188"/>
        <v>0</v>
      </c>
    </row>
    <row r="995" spans="1:15" ht="15" customHeight="1">
      <c r="A995" s="228" t="s">
        <v>1809</v>
      </c>
      <c r="B995" s="229" t="s">
        <v>1810</v>
      </c>
      <c r="C995" s="230">
        <f>SUM(C996:C999)</f>
        <v>0</v>
      </c>
      <c r="D995" s="230">
        <v>0</v>
      </c>
      <c r="E995" s="231">
        <f t="shared" si="185"/>
      </c>
      <c r="F995" s="232"/>
      <c r="G995" s="233">
        <v>0</v>
      </c>
      <c r="H995" s="234">
        <f t="shared" si="186"/>
        <v>0</v>
      </c>
      <c r="I995" s="239">
        <f aca="true" t="shared" si="191" ref="I995:N995">SUM(I996:I999)</f>
        <v>0</v>
      </c>
      <c r="J995" s="239">
        <f t="shared" si="191"/>
        <v>0</v>
      </c>
      <c r="K995" s="239">
        <f t="shared" si="191"/>
        <v>0</v>
      </c>
      <c r="L995" s="239">
        <f t="shared" si="191"/>
        <v>0</v>
      </c>
      <c r="M995" s="239">
        <f t="shared" si="191"/>
        <v>0</v>
      </c>
      <c r="N995" s="239">
        <f t="shared" si="191"/>
        <v>0</v>
      </c>
      <c r="O995" s="210">
        <f t="shared" si="188"/>
        <v>0</v>
      </c>
    </row>
    <row r="996" spans="1:15" ht="15" customHeight="1">
      <c r="A996" s="228" t="s">
        <v>1811</v>
      </c>
      <c r="B996" s="229" t="s">
        <v>71</v>
      </c>
      <c r="C996" s="230">
        <v>0</v>
      </c>
      <c r="D996" s="235">
        <v>0</v>
      </c>
      <c r="E996" s="231">
        <f t="shared" si="185"/>
      </c>
      <c r="F996" s="232"/>
      <c r="G996" s="233">
        <v>0</v>
      </c>
      <c r="H996" s="234">
        <f t="shared" si="186"/>
        <v>0</v>
      </c>
      <c r="I996" s="239"/>
      <c r="J996" s="239"/>
      <c r="K996" s="239"/>
      <c r="L996" s="239"/>
      <c r="M996" s="239"/>
      <c r="N996" s="239"/>
      <c r="O996" s="210">
        <f t="shared" si="188"/>
        <v>0</v>
      </c>
    </row>
    <row r="997" spans="1:15" ht="15" customHeight="1">
      <c r="A997" s="228" t="s">
        <v>1812</v>
      </c>
      <c r="B997" s="229" t="s">
        <v>73</v>
      </c>
      <c r="C997" s="230">
        <v>0</v>
      </c>
      <c r="D997" s="235">
        <v>0</v>
      </c>
      <c r="E997" s="231">
        <f t="shared" si="185"/>
      </c>
      <c r="F997" s="232"/>
      <c r="G997" s="233">
        <v>0</v>
      </c>
      <c r="H997" s="234">
        <f t="shared" si="186"/>
        <v>0</v>
      </c>
      <c r="I997" s="239"/>
      <c r="J997" s="239"/>
      <c r="K997" s="239"/>
      <c r="L997" s="239"/>
      <c r="M997" s="239"/>
      <c r="N997" s="239"/>
      <c r="O997" s="210">
        <f t="shared" si="188"/>
        <v>0</v>
      </c>
    </row>
    <row r="998" spans="1:15" ht="15" customHeight="1">
      <c r="A998" s="228" t="s">
        <v>1813</v>
      </c>
      <c r="B998" s="229" t="s">
        <v>75</v>
      </c>
      <c r="C998" s="230">
        <v>0</v>
      </c>
      <c r="D998" s="235">
        <v>0</v>
      </c>
      <c r="E998" s="231">
        <f t="shared" si="185"/>
      </c>
      <c r="F998" s="232"/>
      <c r="G998" s="233">
        <v>0</v>
      </c>
      <c r="H998" s="234">
        <f t="shared" si="186"/>
        <v>0</v>
      </c>
      <c r="I998" s="239"/>
      <c r="J998" s="239"/>
      <c r="K998" s="239"/>
      <c r="L998" s="239"/>
      <c r="M998" s="239"/>
      <c r="N998" s="239"/>
      <c r="O998" s="210">
        <f t="shared" si="188"/>
        <v>0</v>
      </c>
    </row>
    <row r="999" spans="1:15" ht="15" customHeight="1">
      <c r="A999" s="228" t="s">
        <v>1814</v>
      </c>
      <c r="B999" s="229" t="s">
        <v>1815</v>
      </c>
      <c r="C999" s="230">
        <v>0</v>
      </c>
      <c r="D999" s="235">
        <v>0</v>
      </c>
      <c r="E999" s="231">
        <f t="shared" si="185"/>
      </c>
      <c r="F999" s="232"/>
      <c r="G999" s="233">
        <v>0</v>
      </c>
      <c r="H999" s="234">
        <f t="shared" si="186"/>
        <v>0</v>
      </c>
      <c r="I999" s="239"/>
      <c r="J999" s="239"/>
      <c r="K999" s="239"/>
      <c r="L999" s="239"/>
      <c r="M999" s="239"/>
      <c r="N999" s="239"/>
      <c r="O999" s="210">
        <f t="shared" si="188"/>
        <v>0</v>
      </c>
    </row>
    <row r="1000" spans="1:15" ht="15" customHeight="1">
      <c r="A1000" s="228" t="s">
        <v>1816</v>
      </c>
      <c r="B1000" s="229" t="s">
        <v>1817</v>
      </c>
      <c r="C1000" s="230">
        <f>SUM(C1001:C1010)</f>
        <v>925</v>
      </c>
      <c r="D1000" s="230">
        <f>SUM(D1001:D1010)</f>
        <v>910</v>
      </c>
      <c r="E1000" s="231">
        <f t="shared" si="185"/>
        <v>98.37837837837839</v>
      </c>
      <c r="F1000" s="232"/>
      <c r="G1000" s="233">
        <v>910</v>
      </c>
      <c r="H1000" s="234">
        <f t="shared" si="186"/>
        <v>910</v>
      </c>
      <c r="I1000" s="239">
        <f aca="true" t="shared" si="192" ref="I1000:N1000">SUM(I1001:I1010)</f>
        <v>910</v>
      </c>
      <c r="J1000" s="239">
        <f t="shared" si="192"/>
        <v>0</v>
      </c>
      <c r="K1000" s="239">
        <f t="shared" si="192"/>
        <v>0</v>
      </c>
      <c r="L1000" s="239">
        <f t="shared" si="192"/>
        <v>0</v>
      </c>
      <c r="M1000" s="239">
        <f t="shared" si="192"/>
        <v>0</v>
      </c>
      <c r="N1000" s="239">
        <f t="shared" si="192"/>
        <v>0</v>
      </c>
      <c r="O1000" s="210">
        <f t="shared" si="188"/>
        <v>0.091</v>
      </c>
    </row>
    <row r="1001" spans="1:15" ht="15" customHeight="1">
      <c r="A1001" s="228" t="s">
        <v>1818</v>
      </c>
      <c r="B1001" s="229" t="s">
        <v>71</v>
      </c>
      <c r="C1001" s="230">
        <v>707</v>
      </c>
      <c r="D1001" s="235">
        <v>799</v>
      </c>
      <c r="E1001" s="231">
        <f t="shared" si="185"/>
        <v>113.01272984441302</v>
      </c>
      <c r="F1001" s="232"/>
      <c r="G1001" s="233">
        <v>799</v>
      </c>
      <c r="H1001" s="234">
        <f t="shared" si="186"/>
        <v>799</v>
      </c>
      <c r="I1001" s="239">
        <v>799</v>
      </c>
      <c r="J1001" s="239"/>
      <c r="K1001" s="239"/>
      <c r="L1001" s="239"/>
      <c r="M1001" s="239"/>
      <c r="N1001" s="239"/>
      <c r="O1001" s="210">
        <f t="shared" si="188"/>
        <v>0.0799</v>
      </c>
    </row>
    <row r="1002" spans="1:15" ht="15" customHeight="1">
      <c r="A1002" s="228" t="s">
        <v>1819</v>
      </c>
      <c r="B1002" s="229" t="s">
        <v>73</v>
      </c>
      <c r="C1002" s="230">
        <v>121</v>
      </c>
      <c r="D1002" s="235">
        <v>17</v>
      </c>
      <c r="E1002" s="231">
        <f t="shared" si="185"/>
        <v>14.049586776859504</v>
      </c>
      <c r="F1002" s="232"/>
      <c r="G1002" s="233">
        <v>17</v>
      </c>
      <c r="H1002" s="234">
        <f t="shared" si="186"/>
        <v>17</v>
      </c>
      <c r="I1002" s="239">
        <v>17</v>
      </c>
      <c r="J1002" s="239"/>
      <c r="K1002" s="239"/>
      <c r="L1002" s="239"/>
      <c r="M1002" s="239"/>
      <c r="N1002" s="239"/>
      <c r="O1002" s="210">
        <f t="shared" si="188"/>
        <v>0.0017</v>
      </c>
    </row>
    <row r="1003" spans="1:15" ht="15" customHeight="1">
      <c r="A1003" s="228" t="s">
        <v>1820</v>
      </c>
      <c r="B1003" s="229" t="s">
        <v>75</v>
      </c>
      <c r="C1003" s="230">
        <v>0</v>
      </c>
      <c r="D1003" s="235">
        <v>0</v>
      </c>
      <c r="E1003" s="231">
        <f t="shared" si="185"/>
      </c>
      <c r="F1003" s="232"/>
      <c r="G1003" s="233">
        <v>0</v>
      </c>
      <c r="H1003" s="234">
        <f t="shared" si="186"/>
        <v>0</v>
      </c>
      <c r="I1003" s="239"/>
      <c r="J1003" s="239"/>
      <c r="K1003" s="239"/>
      <c r="L1003" s="239"/>
      <c r="M1003" s="239"/>
      <c r="N1003" s="239"/>
      <c r="O1003" s="210">
        <f t="shared" si="188"/>
        <v>0</v>
      </c>
    </row>
    <row r="1004" spans="1:15" ht="15" customHeight="1">
      <c r="A1004" s="228" t="s">
        <v>1821</v>
      </c>
      <c r="B1004" s="229" t="s">
        <v>1822</v>
      </c>
      <c r="C1004" s="230">
        <v>0</v>
      </c>
      <c r="D1004" s="235">
        <v>0</v>
      </c>
      <c r="E1004" s="231">
        <f t="shared" si="185"/>
      </c>
      <c r="F1004" s="232"/>
      <c r="G1004" s="233">
        <v>0</v>
      </c>
      <c r="H1004" s="234">
        <f t="shared" si="186"/>
        <v>0</v>
      </c>
      <c r="I1004" s="239"/>
      <c r="J1004" s="239"/>
      <c r="K1004" s="239"/>
      <c r="L1004" s="239"/>
      <c r="M1004" s="239"/>
      <c r="N1004" s="239"/>
      <c r="O1004" s="210">
        <f t="shared" si="188"/>
        <v>0</v>
      </c>
    </row>
    <row r="1005" spans="1:15" ht="15" customHeight="1">
      <c r="A1005" s="228" t="s">
        <v>1823</v>
      </c>
      <c r="B1005" s="229" t="s">
        <v>1824</v>
      </c>
      <c r="C1005" s="230">
        <v>0</v>
      </c>
      <c r="D1005" s="235">
        <v>0</v>
      </c>
      <c r="E1005" s="231">
        <f t="shared" si="185"/>
      </c>
      <c r="F1005" s="232"/>
      <c r="G1005" s="233">
        <v>0</v>
      </c>
      <c r="H1005" s="234">
        <f t="shared" si="186"/>
        <v>0</v>
      </c>
      <c r="I1005" s="239"/>
      <c r="J1005" s="239"/>
      <c r="K1005" s="239"/>
      <c r="L1005" s="239"/>
      <c r="M1005" s="239"/>
      <c r="N1005" s="239"/>
      <c r="O1005" s="210">
        <f t="shared" si="188"/>
        <v>0</v>
      </c>
    </row>
    <row r="1006" spans="1:15" ht="15" customHeight="1">
      <c r="A1006" s="228" t="s">
        <v>1825</v>
      </c>
      <c r="B1006" s="229" t="s">
        <v>1826</v>
      </c>
      <c r="C1006" s="230">
        <v>0</v>
      </c>
      <c r="D1006" s="235">
        <v>0</v>
      </c>
      <c r="E1006" s="231">
        <f t="shared" si="185"/>
      </c>
      <c r="F1006" s="232"/>
      <c r="G1006" s="233">
        <v>0</v>
      </c>
      <c r="H1006" s="234">
        <f t="shared" si="186"/>
        <v>0</v>
      </c>
      <c r="I1006" s="239"/>
      <c r="J1006" s="239"/>
      <c r="K1006" s="239"/>
      <c r="L1006" s="239"/>
      <c r="M1006" s="239"/>
      <c r="N1006" s="239"/>
      <c r="O1006" s="210">
        <f t="shared" si="188"/>
        <v>0</v>
      </c>
    </row>
    <row r="1007" spans="1:15" ht="15" customHeight="1">
      <c r="A1007" s="228" t="s">
        <v>1827</v>
      </c>
      <c r="B1007" s="229" t="s">
        <v>1828</v>
      </c>
      <c r="C1007" s="230">
        <v>0</v>
      </c>
      <c r="D1007" s="235">
        <v>0</v>
      </c>
      <c r="E1007" s="231">
        <f t="shared" si="185"/>
      </c>
      <c r="F1007" s="232"/>
      <c r="G1007" s="233">
        <v>0</v>
      </c>
      <c r="H1007" s="234">
        <f t="shared" si="186"/>
        <v>0</v>
      </c>
      <c r="I1007" s="239"/>
      <c r="J1007" s="239"/>
      <c r="K1007" s="239"/>
      <c r="L1007" s="239"/>
      <c r="M1007" s="239"/>
      <c r="N1007" s="239"/>
      <c r="O1007" s="210">
        <f t="shared" si="188"/>
        <v>0</v>
      </c>
    </row>
    <row r="1008" spans="1:15" ht="15" customHeight="1">
      <c r="A1008" s="228" t="s">
        <v>1829</v>
      </c>
      <c r="B1008" s="229" t="s">
        <v>1830</v>
      </c>
      <c r="C1008" s="230">
        <v>0</v>
      </c>
      <c r="D1008" s="235">
        <v>0</v>
      </c>
      <c r="E1008" s="231">
        <f t="shared" si="185"/>
      </c>
      <c r="F1008" s="232"/>
      <c r="G1008" s="233">
        <v>0</v>
      </c>
      <c r="H1008" s="234">
        <f t="shared" si="186"/>
        <v>0</v>
      </c>
      <c r="I1008" s="239"/>
      <c r="J1008" s="239"/>
      <c r="K1008" s="239"/>
      <c r="L1008" s="239"/>
      <c r="M1008" s="239"/>
      <c r="N1008" s="239"/>
      <c r="O1008" s="210">
        <f t="shared" si="188"/>
        <v>0</v>
      </c>
    </row>
    <row r="1009" spans="1:15" ht="15" customHeight="1">
      <c r="A1009" s="228" t="s">
        <v>1831</v>
      </c>
      <c r="B1009" s="229" t="s">
        <v>89</v>
      </c>
      <c r="C1009" s="230">
        <v>0</v>
      </c>
      <c r="D1009" s="235">
        <v>30</v>
      </c>
      <c r="E1009" s="231">
        <f t="shared" si="185"/>
      </c>
      <c r="F1009" s="232"/>
      <c r="G1009" s="233">
        <v>30</v>
      </c>
      <c r="H1009" s="234">
        <f t="shared" si="186"/>
        <v>30</v>
      </c>
      <c r="I1009" s="239">
        <v>30</v>
      </c>
      <c r="J1009" s="239"/>
      <c r="K1009" s="239"/>
      <c r="L1009" s="239"/>
      <c r="M1009" s="239"/>
      <c r="N1009" s="239"/>
      <c r="O1009" s="210">
        <f t="shared" si="188"/>
        <v>0.003</v>
      </c>
    </row>
    <row r="1010" spans="1:15" ht="15" customHeight="1">
      <c r="A1010" s="228" t="s">
        <v>1832</v>
      </c>
      <c r="B1010" s="229" t="s">
        <v>1833</v>
      </c>
      <c r="C1010" s="230">
        <v>97</v>
      </c>
      <c r="D1010" s="235">
        <v>64</v>
      </c>
      <c r="E1010" s="231">
        <f t="shared" si="185"/>
        <v>65.97938144329896</v>
      </c>
      <c r="F1010" s="232"/>
      <c r="G1010" s="233">
        <v>64</v>
      </c>
      <c r="H1010" s="234">
        <f t="shared" si="186"/>
        <v>64</v>
      </c>
      <c r="I1010" s="239">
        <v>64</v>
      </c>
      <c r="J1010" s="239"/>
      <c r="K1010" s="239"/>
      <c r="L1010" s="239"/>
      <c r="M1010" s="239"/>
      <c r="N1010" s="239"/>
      <c r="O1010" s="210">
        <f t="shared" si="188"/>
        <v>0.0064</v>
      </c>
    </row>
    <row r="1011" spans="1:15" ht="15" customHeight="1">
      <c r="A1011" s="228" t="s">
        <v>1834</v>
      </c>
      <c r="B1011" s="229" t="s">
        <v>1835</v>
      </c>
      <c r="C1011" s="230">
        <f>SUM(C1012:C1017)</f>
        <v>0</v>
      </c>
      <c r="D1011" s="230">
        <f>SUM(D1012:D1017)</f>
        <v>0</v>
      </c>
      <c r="E1011" s="231">
        <f t="shared" si="185"/>
      </c>
      <c r="F1011" s="232"/>
      <c r="G1011" s="233">
        <v>0</v>
      </c>
      <c r="H1011" s="234">
        <f t="shared" si="186"/>
        <v>0</v>
      </c>
      <c r="I1011" s="239">
        <f aca="true" t="shared" si="193" ref="I1011:N1011">SUM(I1012:I1017)</f>
        <v>0</v>
      </c>
      <c r="J1011" s="239">
        <f t="shared" si="193"/>
        <v>0</v>
      </c>
      <c r="K1011" s="239">
        <f t="shared" si="193"/>
        <v>0</v>
      </c>
      <c r="L1011" s="239">
        <f t="shared" si="193"/>
        <v>0</v>
      </c>
      <c r="M1011" s="239">
        <f t="shared" si="193"/>
        <v>0</v>
      </c>
      <c r="N1011" s="239">
        <f t="shared" si="193"/>
        <v>0</v>
      </c>
      <c r="O1011" s="210">
        <f t="shared" si="188"/>
        <v>0</v>
      </c>
    </row>
    <row r="1012" spans="1:15" ht="15" customHeight="1">
      <c r="A1012" s="228" t="s">
        <v>1836</v>
      </c>
      <c r="B1012" s="229" t="s">
        <v>71</v>
      </c>
      <c r="C1012" s="230">
        <v>0</v>
      </c>
      <c r="D1012" s="235">
        <v>0</v>
      </c>
      <c r="E1012" s="231">
        <f t="shared" si="185"/>
      </c>
      <c r="F1012" s="232"/>
      <c r="G1012" s="233">
        <v>0</v>
      </c>
      <c r="H1012" s="234">
        <f t="shared" si="186"/>
        <v>0</v>
      </c>
      <c r="I1012" s="239"/>
      <c r="J1012" s="239"/>
      <c r="K1012" s="239"/>
      <c r="L1012" s="239"/>
      <c r="M1012" s="239"/>
      <c r="N1012" s="239"/>
      <c r="O1012" s="210">
        <f t="shared" si="188"/>
        <v>0</v>
      </c>
    </row>
    <row r="1013" spans="1:15" ht="15" customHeight="1">
      <c r="A1013" s="228" t="s">
        <v>1837</v>
      </c>
      <c r="B1013" s="229" t="s">
        <v>73</v>
      </c>
      <c r="C1013" s="230">
        <v>0</v>
      </c>
      <c r="D1013" s="235">
        <v>0</v>
      </c>
      <c r="E1013" s="231">
        <f t="shared" si="185"/>
      </c>
      <c r="F1013" s="232"/>
      <c r="G1013" s="233">
        <v>0</v>
      </c>
      <c r="H1013" s="234">
        <f t="shared" si="186"/>
        <v>0</v>
      </c>
      <c r="I1013" s="239"/>
      <c r="J1013" s="239"/>
      <c r="K1013" s="239"/>
      <c r="L1013" s="239"/>
      <c r="M1013" s="239"/>
      <c r="N1013" s="239"/>
      <c r="O1013" s="210">
        <f t="shared" si="188"/>
        <v>0</v>
      </c>
    </row>
    <row r="1014" spans="1:15" ht="15" customHeight="1">
      <c r="A1014" s="228" t="s">
        <v>1838</v>
      </c>
      <c r="B1014" s="229" t="s">
        <v>75</v>
      </c>
      <c r="C1014" s="230">
        <v>0</v>
      </c>
      <c r="D1014" s="235">
        <v>0</v>
      </c>
      <c r="E1014" s="231">
        <f t="shared" si="185"/>
      </c>
      <c r="F1014" s="232"/>
      <c r="G1014" s="233">
        <v>0</v>
      </c>
      <c r="H1014" s="234">
        <f t="shared" si="186"/>
        <v>0</v>
      </c>
      <c r="I1014" s="239"/>
      <c r="J1014" s="239"/>
      <c r="K1014" s="239"/>
      <c r="L1014" s="239"/>
      <c r="M1014" s="239"/>
      <c r="N1014" s="239"/>
      <c r="O1014" s="210">
        <f t="shared" si="188"/>
        <v>0</v>
      </c>
    </row>
    <row r="1015" spans="1:15" ht="15" customHeight="1">
      <c r="A1015" s="228" t="s">
        <v>1839</v>
      </c>
      <c r="B1015" s="229" t="s">
        <v>1840</v>
      </c>
      <c r="C1015" s="230">
        <v>0</v>
      </c>
      <c r="D1015" s="235">
        <v>0</v>
      </c>
      <c r="E1015" s="231">
        <f t="shared" si="185"/>
      </c>
      <c r="F1015" s="232"/>
      <c r="G1015" s="233">
        <v>0</v>
      </c>
      <c r="H1015" s="234">
        <f t="shared" si="186"/>
        <v>0</v>
      </c>
      <c r="I1015" s="239"/>
      <c r="J1015" s="239"/>
      <c r="K1015" s="239"/>
      <c r="L1015" s="239"/>
      <c r="M1015" s="239"/>
      <c r="N1015" s="239"/>
      <c r="O1015" s="210">
        <f t="shared" si="188"/>
        <v>0</v>
      </c>
    </row>
    <row r="1016" spans="1:15" ht="15" customHeight="1">
      <c r="A1016" s="228" t="s">
        <v>1841</v>
      </c>
      <c r="B1016" s="229" t="s">
        <v>1842</v>
      </c>
      <c r="C1016" s="230">
        <v>0</v>
      </c>
      <c r="D1016" s="235">
        <v>0</v>
      </c>
      <c r="E1016" s="231">
        <f t="shared" si="185"/>
      </c>
      <c r="F1016" s="232"/>
      <c r="G1016" s="233">
        <v>0</v>
      </c>
      <c r="H1016" s="234">
        <f t="shared" si="186"/>
        <v>0</v>
      </c>
      <c r="I1016" s="239"/>
      <c r="J1016" s="239"/>
      <c r="K1016" s="239"/>
      <c r="L1016" s="239"/>
      <c r="M1016" s="239"/>
      <c r="N1016" s="239"/>
      <c r="O1016" s="210">
        <f t="shared" si="188"/>
        <v>0</v>
      </c>
    </row>
    <row r="1017" spans="1:15" ht="15" customHeight="1">
      <c r="A1017" s="228" t="s">
        <v>1843</v>
      </c>
      <c r="B1017" s="229" t="s">
        <v>1844</v>
      </c>
      <c r="C1017" s="230">
        <v>0</v>
      </c>
      <c r="D1017" s="235">
        <v>0</v>
      </c>
      <c r="E1017" s="231">
        <f t="shared" si="185"/>
      </c>
      <c r="F1017" s="232"/>
      <c r="G1017" s="233">
        <v>0</v>
      </c>
      <c r="H1017" s="234">
        <f t="shared" si="186"/>
        <v>0</v>
      </c>
      <c r="I1017" s="239"/>
      <c r="J1017" s="239"/>
      <c r="K1017" s="239"/>
      <c r="L1017" s="239"/>
      <c r="M1017" s="239"/>
      <c r="N1017" s="239"/>
      <c r="O1017" s="210">
        <f t="shared" si="188"/>
        <v>0</v>
      </c>
    </row>
    <row r="1018" spans="1:15" ht="15" customHeight="1">
      <c r="A1018" s="228" t="s">
        <v>1845</v>
      </c>
      <c r="B1018" s="229" t="s">
        <v>1846</v>
      </c>
      <c r="C1018" s="230">
        <f>SUM(C1019:C1025)</f>
        <v>3298</v>
      </c>
      <c r="D1018" s="230">
        <f>SUM(D1019:D1025)</f>
        <v>3267</v>
      </c>
      <c r="E1018" s="231">
        <f t="shared" si="185"/>
        <v>99.0600363856883</v>
      </c>
      <c r="F1018" s="232"/>
      <c r="G1018" s="233">
        <v>3267</v>
      </c>
      <c r="H1018" s="234">
        <f t="shared" si="186"/>
        <v>3267</v>
      </c>
      <c r="I1018" s="239">
        <f aca="true" t="shared" si="194" ref="I1018:N1018">SUM(I1019:I1025)</f>
        <v>3267</v>
      </c>
      <c r="J1018" s="239">
        <f t="shared" si="194"/>
        <v>0</v>
      </c>
      <c r="K1018" s="239">
        <f t="shared" si="194"/>
        <v>0</v>
      </c>
      <c r="L1018" s="239">
        <f t="shared" si="194"/>
        <v>0</v>
      </c>
      <c r="M1018" s="239">
        <f t="shared" si="194"/>
        <v>0</v>
      </c>
      <c r="N1018" s="239">
        <f t="shared" si="194"/>
        <v>0</v>
      </c>
      <c r="O1018" s="210">
        <f t="shared" si="188"/>
        <v>0.3267</v>
      </c>
    </row>
    <row r="1019" spans="1:15" ht="15" customHeight="1">
      <c r="A1019" s="228" t="s">
        <v>1847</v>
      </c>
      <c r="B1019" s="229" t="s">
        <v>71</v>
      </c>
      <c r="C1019" s="230">
        <v>212</v>
      </c>
      <c r="D1019" s="235">
        <v>267</v>
      </c>
      <c r="E1019" s="231">
        <f t="shared" si="185"/>
        <v>125.9433962264151</v>
      </c>
      <c r="F1019" s="232"/>
      <c r="G1019" s="233">
        <v>267</v>
      </c>
      <c r="H1019" s="234">
        <f t="shared" si="186"/>
        <v>267</v>
      </c>
      <c r="I1019" s="239">
        <v>267</v>
      </c>
      <c r="J1019" s="239"/>
      <c r="K1019" s="239"/>
      <c r="L1019" s="239"/>
      <c r="M1019" s="239"/>
      <c r="N1019" s="239"/>
      <c r="O1019" s="210">
        <f t="shared" si="188"/>
        <v>0.0267</v>
      </c>
    </row>
    <row r="1020" spans="1:15" ht="15" customHeight="1">
      <c r="A1020" s="228" t="s">
        <v>1848</v>
      </c>
      <c r="B1020" s="229" t="s">
        <v>73</v>
      </c>
      <c r="C1020" s="230">
        <v>0</v>
      </c>
      <c r="D1020" s="235">
        <v>0</v>
      </c>
      <c r="E1020" s="231">
        <f t="shared" si="185"/>
      </c>
      <c r="F1020" s="232"/>
      <c r="G1020" s="233">
        <v>0</v>
      </c>
      <c r="H1020" s="234">
        <f t="shared" si="186"/>
        <v>0</v>
      </c>
      <c r="I1020" s="239"/>
      <c r="J1020" s="239"/>
      <c r="K1020" s="239"/>
      <c r="L1020" s="239"/>
      <c r="M1020" s="239"/>
      <c r="N1020" s="239"/>
      <c r="O1020" s="210">
        <f t="shared" si="188"/>
        <v>0</v>
      </c>
    </row>
    <row r="1021" spans="1:15" ht="15" customHeight="1">
      <c r="A1021" s="228" t="s">
        <v>1849</v>
      </c>
      <c r="B1021" s="229" t="s">
        <v>75</v>
      </c>
      <c r="C1021" s="230">
        <v>0</v>
      </c>
      <c r="D1021" s="235">
        <v>0</v>
      </c>
      <c r="E1021" s="231">
        <f t="shared" si="185"/>
      </c>
      <c r="F1021" s="232"/>
      <c r="G1021" s="233">
        <v>0</v>
      </c>
      <c r="H1021" s="234">
        <f t="shared" si="186"/>
        <v>0</v>
      </c>
      <c r="I1021" s="239"/>
      <c r="J1021" s="239"/>
      <c r="K1021" s="239"/>
      <c r="L1021" s="239"/>
      <c r="M1021" s="239"/>
      <c r="N1021" s="239"/>
      <c r="O1021" s="210">
        <f t="shared" si="188"/>
        <v>0</v>
      </c>
    </row>
    <row r="1022" spans="1:15" ht="15" customHeight="1">
      <c r="A1022" s="228" t="s">
        <v>1850</v>
      </c>
      <c r="B1022" s="229" t="s">
        <v>1851</v>
      </c>
      <c r="C1022" s="230">
        <v>0</v>
      </c>
      <c r="D1022" s="235">
        <v>0</v>
      </c>
      <c r="E1022" s="231">
        <f t="shared" si="185"/>
      </c>
      <c r="F1022" s="232"/>
      <c r="G1022" s="233">
        <v>0</v>
      </c>
      <c r="H1022" s="234">
        <f t="shared" si="186"/>
        <v>0</v>
      </c>
      <c r="I1022" s="239"/>
      <c r="J1022" s="239"/>
      <c r="K1022" s="239"/>
      <c r="L1022" s="239"/>
      <c r="M1022" s="239"/>
      <c r="N1022" s="239"/>
      <c r="O1022" s="210">
        <f t="shared" si="188"/>
        <v>0</v>
      </c>
    </row>
    <row r="1023" spans="1:15" ht="15" customHeight="1">
      <c r="A1023" s="228" t="s">
        <v>1852</v>
      </c>
      <c r="B1023" s="229" t="s">
        <v>1853</v>
      </c>
      <c r="C1023" s="230">
        <v>3055</v>
      </c>
      <c r="D1023" s="235">
        <v>3000</v>
      </c>
      <c r="E1023" s="231">
        <f t="shared" si="185"/>
        <v>98.19967266775778</v>
      </c>
      <c r="F1023" s="232"/>
      <c r="G1023" s="233">
        <v>3000</v>
      </c>
      <c r="H1023" s="234">
        <f t="shared" si="186"/>
        <v>3000</v>
      </c>
      <c r="I1023" s="239">
        <v>3000</v>
      </c>
      <c r="J1023" s="239"/>
      <c r="K1023" s="239"/>
      <c r="L1023" s="239"/>
      <c r="M1023" s="239"/>
      <c r="N1023" s="239"/>
      <c r="O1023" s="210">
        <f t="shared" si="188"/>
        <v>0.3</v>
      </c>
    </row>
    <row r="1024" spans="1:15" ht="15" customHeight="1">
      <c r="A1024" s="228" t="s">
        <v>1854</v>
      </c>
      <c r="B1024" s="229" t="s">
        <v>1855</v>
      </c>
      <c r="C1024" s="230">
        <v>0</v>
      </c>
      <c r="D1024" s="235">
        <v>0</v>
      </c>
      <c r="E1024" s="231">
        <f t="shared" si="185"/>
      </c>
      <c r="F1024" s="232"/>
      <c r="G1024" s="233">
        <v>0</v>
      </c>
      <c r="H1024" s="234">
        <f t="shared" si="186"/>
        <v>0</v>
      </c>
      <c r="I1024" s="239"/>
      <c r="J1024" s="239"/>
      <c r="K1024" s="239"/>
      <c r="L1024" s="239"/>
      <c r="M1024" s="239"/>
      <c r="N1024" s="239"/>
      <c r="O1024" s="210">
        <f t="shared" si="188"/>
        <v>0</v>
      </c>
    </row>
    <row r="1025" spans="1:15" ht="15" customHeight="1">
      <c r="A1025" s="228" t="s">
        <v>1856</v>
      </c>
      <c r="B1025" s="229" t="s">
        <v>1857</v>
      </c>
      <c r="C1025" s="230">
        <v>31</v>
      </c>
      <c r="D1025" s="235">
        <v>0</v>
      </c>
      <c r="E1025" s="231">
        <f t="shared" si="185"/>
        <v>0</v>
      </c>
      <c r="F1025" s="232"/>
      <c r="G1025" s="233">
        <v>0</v>
      </c>
      <c r="H1025" s="234">
        <f t="shared" si="186"/>
        <v>0</v>
      </c>
      <c r="I1025" s="239"/>
      <c r="J1025" s="239"/>
      <c r="K1025" s="239"/>
      <c r="L1025" s="239"/>
      <c r="M1025" s="239"/>
      <c r="N1025" s="239"/>
      <c r="O1025" s="210">
        <f t="shared" si="188"/>
        <v>0</v>
      </c>
    </row>
    <row r="1026" spans="1:15" ht="15" customHeight="1">
      <c r="A1026" s="228" t="s">
        <v>1858</v>
      </c>
      <c r="B1026" s="229" t="s">
        <v>1859</v>
      </c>
      <c r="C1026" s="230">
        <f>SUM(C1027:C1031)</f>
        <v>0</v>
      </c>
      <c r="D1026" s="230">
        <f>SUM(D1027:D1031)</f>
        <v>0</v>
      </c>
      <c r="E1026" s="231">
        <f t="shared" si="185"/>
      </c>
      <c r="F1026" s="232"/>
      <c r="G1026" s="233">
        <v>6000</v>
      </c>
      <c r="H1026" s="234">
        <f t="shared" si="186"/>
        <v>0</v>
      </c>
      <c r="I1026" s="239">
        <f aca="true" t="shared" si="195" ref="I1026:N1026">SUM(I1027:I1031)</f>
        <v>0</v>
      </c>
      <c r="J1026" s="239">
        <f t="shared" si="195"/>
        <v>0</v>
      </c>
      <c r="K1026" s="239">
        <f t="shared" si="195"/>
        <v>0</v>
      </c>
      <c r="L1026" s="239">
        <f t="shared" si="195"/>
        <v>0</v>
      </c>
      <c r="M1026" s="239">
        <f t="shared" si="195"/>
        <v>0</v>
      </c>
      <c r="N1026" s="239">
        <f t="shared" si="195"/>
        <v>0</v>
      </c>
      <c r="O1026" s="210">
        <f t="shared" si="188"/>
        <v>0</v>
      </c>
    </row>
    <row r="1027" spans="1:15" ht="15" customHeight="1">
      <c r="A1027" s="228" t="s">
        <v>1860</v>
      </c>
      <c r="B1027" s="229" t="s">
        <v>1861</v>
      </c>
      <c r="C1027" s="230">
        <v>0</v>
      </c>
      <c r="D1027" s="235">
        <v>0</v>
      </c>
      <c r="E1027" s="231">
        <f t="shared" si="185"/>
      </c>
      <c r="F1027" s="232"/>
      <c r="G1027" s="233">
        <v>0</v>
      </c>
      <c r="H1027" s="234">
        <f t="shared" si="186"/>
        <v>0</v>
      </c>
      <c r="I1027" s="239"/>
      <c r="J1027" s="239"/>
      <c r="K1027" s="239"/>
      <c r="L1027" s="239"/>
      <c r="M1027" s="239"/>
      <c r="N1027" s="239"/>
      <c r="O1027" s="210">
        <f t="shared" si="188"/>
        <v>0</v>
      </c>
    </row>
    <row r="1028" spans="1:15" ht="15" customHeight="1">
      <c r="A1028" s="228" t="s">
        <v>1862</v>
      </c>
      <c r="B1028" s="229" t="s">
        <v>1863</v>
      </c>
      <c r="C1028" s="230">
        <v>0</v>
      </c>
      <c r="D1028" s="235">
        <v>0</v>
      </c>
      <c r="E1028" s="231">
        <f t="shared" si="185"/>
      </c>
      <c r="F1028" s="232"/>
      <c r="G1028" s="250">
        <v>6000</v>
      </c>
      <c r="H1028" s="234">
        <f t="shared" si="186"/>
        <v>0</v>
      </c>
      <c r="I1028" s="239"/>
      <c r="J1028" s="239"/>
      <c r="K1028" s="239"/>
      <c r="L1028" s="239"/>
      <c r="M1028" s="239"/>
      <c r="N1028" s="239"/>
      <c r="O1028" s="210">
        <f t="shared" si="188"/>
        <v>0</v>
      </c>
    </row>
    <row r="1029" spans="1:15" ht="15" customHeight="1">
      <c r="A1029" s="228" t="s">
        <v>1864</v>
      </c>
      <c r="B1029" s="229" t="s">
        <v>1865</v>
      </c>
      <c r="C1029" s="230">
        <v>0</v>
      </c>
      <c r="D1029" s="235">
        <v>0</v>
      </c>
      <c r="E1029" s="231">
        <f t="shared" si="185"/>
      </c>
      <c r="F1029" s="232"/>
      <c r="G1029" s="233">
        <v>0</v>
      </c>
      <c r="H1029" s="234">
        <f t="shared" si="186"/>
        <v>0</v>
      </c>
      <c r="I1029" s="239"/>
      <c r="J1029" s="239"/>
      <c r="K1029" s="239"/>
      <c r="L1029" s="239"/>
      <c r="M1029" s="239"/>
      <c r="N1029" s="239"/>
      <c r="O1029" s="210">
        <f t="shared" si="188"/>
        <v>0</v>
      </c>
    </row>
    <row r="1030" spans="1:15" ht="15" customHeight="1">
      <c r="A1030" s="228" t="s">
        <v>1866</v>
      </c>
      <c r="B1030" s="229" t="s">
        <v>1867</v>
      </c>
      <c r="C1030" s="230">
        <v>0</v>
      </c>
      <c r="D1030" s="235">
        <v>0</v>
      </c>
      <c r="E1030" s="231">
        <f t="shared" si="185"/>
      </c>
      <c r="F1030" s="232"/>
      <c r="G1030" s="233">
        <v>0</v>
      </c>
      <c r="H1030" s="234">
        <f t="shared" si="186"/>
        <v>0</v>
      </c>
      <c r="I1030" s="239"/>
      <c r="J1030" s="239"/>
      <c r="K1030" s="239"/>
      <c r="L1030" s="239"/>
      <c r="M1030" s="239"/>
      <c r="N1030" s="239"/>
      <c r="O1030" s="210">
        <f t="shared" si="188"/>
        <v>0</v>
      </c>
    </row>
    <row r="1031" spans="1:15" ht="15" customHeight="1">
      <c r="A1031" s="228" t="s">
        <v>1868</v>
      </c>
      <c r="B1031" s="229" t="s">
        <v>1869</v>
      </c>
      <c r="C1031" s="230">
        <v>0</v>
      </c>
      <c r="D1031" s="235">
        <v>0</v>
      </c>
      <c r="E1031" s="231">
        <f aca="true" t="shared" si="196" ref="E1031:E1094">_xlfn.IFERROR(D1031/C1031*100,"")</f>
      </c>
      <c r="F1031" s="232"/>
      <c r="G1031" s="233">
        <v>0</v>
      </c>
      <c r="H1031" s="234">
        <f t="shared" si="186"/>
        <v>0</v>
      </c>
      <c r="I1031" s="239"/>
      <c r="J1031" s="239"/>
      <c r="K1031" s="239"/>
      <c r="L1031" s="239"/>
      <c r="M1031" s="239"/>
      <c r="N1031" s="239"/>
      <c r="O1031" s="210">
        <f t="shared" si="188"/>
        <v>0</v>
      </c>
    </row>
    <row r="1032" spans="1:15" ht="15" customHeight="1">
      <c r="A1032" s="228" t="s">
        <v>1870</v>
      </c>
      <c r="B1032" s="229" t="s">
        <v>1871</v>
      </c>
      <c r="C1032" s="230">
        <f>C1033+C1043+C1049</f>
        <v>1866</v>
      </c>
      <c r="D1032" s="230">
        <f>D1033+D1043+D1049</f>
        <v>292</v>
      </c>
      <c r="E1032" s="231">
        <f t="shared" si="196"/>
        <v>15.64844587352626</v>
      </c>
      <c r="F1032" s="232"/>
      <c r="G1032" s="233">
        <v>292</v>
      </c>
      <c r="H1032" s="234">
        <f aca="true" t="shared" si="197" ref="H1032:H1095">SUM(I1032:N1032)</f>
        <v>292</v>
      </c>
      <c r="I1032" s="239">
        <f aca="true" t="shared" si="198" ref="I1032:N1032">I1033+I1043+I1049</f>
        <v>292</v>
      </c>
      <c r="J1032" s="239">
        <f t="shared" si="198"/>
        <v>0</v>
      </c>
      <c r="K1032" s="239">
        <f t="shared" si="198"/>
        <v>0</v>
      </c>
      <c r="L1032" s="239">
        <f t="shared" si="198"/>
        <v>0</v>
      </c>
      <c r="M1032" s="239">
        <f t="shared" si="198"/>
        <v>0</v>
      </c>
      <c r="N1032" s="239">
        <f t="shared" si="198"/>
        <v>0</v>
      </c>
      <c r="O1032" s="210">
        <f aca="true" t="shared" si="199" ref="O1032:O1095">D1032/10000</f>
        <v>0.0292</v>
      </c>
    </row>
    <row r="1033" spans="1:15" ht="15" customHeight="1">
      <c r="A1033" s="228" t="s">
        <v>1872</v>
      </c>
      <c r="B1033" s="229" t="s">
        <v>1873</v>
      </c>
      <c r="C1033" s="230">
        <f>SUM(C1034:C1042)</f>
        <v>1851</v>
      </c>
      <c r="D1033" s="230">
        <f>SUM(D1034:D1042)</f>
        <v>292</v>
      </c>
      <c r="E1033" s="231">
        <f t="shared" si="196"/>
        <v>15.7752566180443</v>
      </c>
      <c r="F1033" s="232"/>
      <c r="G1033" s="233">
        <v>292</v>
      </c>
      <c r="H1033" s="234">
        <f t="shared" si="197"/>
        <v>292</v>
      </c>
      <c r="I1033" s="239">
        <f aca="true" t="shared" si="200" ref="I1033:N1033">SUM(I1034:I1042)</f>
        <v>292</v>
      </c>
      <c r="J1033" s="239">
        <f t="shared" si="200"/>
        <v>0</v>
      </c>
      <c r="K1033" s="239">
        <f t="shared" si="200"/>
        <v>0</v>
      </c>
      <c r="L1033" s="239">
        <f t="shared" si="200"/>
        <v>0</v>
      </c>
      <c r="M1033" s="239">
        <f t="shared" si="200"/>
        <v>0</v>
      </c>
      <c r="N1033" s="239">
        <f t="shared" si="200"/>
        <v>0</v>
      </c>
      <c r="O1033" s="210">
        <f t="shared" si="199"/>
        <v>0.0292</v>
      </c>
    </row>
    <row r="1034" spans="1:15" ht="15" customHeight="1">
      <c r="A1034" s="228" t="s">
        <v>1874</v>
      </c>
      <c r="B1034" s="229" t="s">
        <v>71</v>
      </c>
      <c r="C1034" s="230">
        <v>280</v>
      </c>
      <c r="D1034" s="235">
        <v>289</v>
      </c>
      <c r="E1034" s="231">
        <f t="shared" si="196"/>
        <v>103.21428571428572</v>
      </c>
      <c r="F1034" s="232"/>
      <c r="G1034" s="233">
        <v>289</v>
      </c>
      <c r="H1034" s="234">
        <f t="shared" si="197"/>
        <v>289</v>
      </c>
      <c r="I1034" s="239">
        <v>289</v>
      </c>
      <c r="J1034" s="239"/>
      <c r="K1034" s="239"/>
      <c r="L1034" s="239"/>
      <c r="M1034" s="239"/>
      <c r="N1034" s="239"/>
      <c r="O1034" s="210">
        <f t="shared" si="199"/>
        <v>0.0289</v>
      </c>
    </row>
    <row r="1035" spans="1:15" ht="15" customHeight="1">
      <c r="A1035" s="228" t="s">
        <v>1875</v>
      </c>
      <c r="B1035" s="229" t="s">
        <v>73</v>
      </c>
      <c r="C1035" s="230">
        <v>0</v>
      </c>
      <c r="D1035" s="235">
        <v>0</v>
      </c>
      <c r="E1035" s="231">
        <f t="shared" si="196"/>
      </c>
      <c r="F1035" s="232"/>
      <c r="G1035" s="233">
        <v>0</v>
      </c>
      <c r="H1035" s="234">
        <f t="shared" si="197"/>
        <v>0</v>
      </c>
      <c r="I1035" s="239">
        <v>0</v>
      </c>
      <c r="J1035" s="239"/>
      <c r="K1035" s="239"/>
      <c r="L1035" s="239"/>
      <c r="M1035" s="239"/>
      <c r="N1035" s="239"/>
      <c r="O1035" s="210">
        <f t="shared" si="199"/>
        <v>0</v>
      </c>
    </row>
    <row r="1036" spans="1:15" ht="15" customHeight="1">
      <c r="A1036" s="228" t="s">
        <v>1876</v>
      </c>
      <c r="B1036" s="229" t="s">
        <v>75</v>
      </c>
      <c r="C1036" s="230">
        <v>0</v>
      </c>
      <c r="D1036" s="235">
        <v>0</v>
      </c>
      <c r="E1036" s="231">
        <f t="shared" si="196"/>
      </c>
      <c r="F1036" s="232"/>
      <c r="G1036" s="233">
        <v>0</v>
      </c>
      <c r="H1036" s="234">
        <f t="shared" si="197"/>
        <v>0</v>
      </c>
      <c r="I1036" s="239">
        <v>0</v>
      </c>
      <c r="J1036" s="239"/>
      <c r="K1036" s="239"/>
      <c r="L1036" s="239"/>
      <c r="M1036" s="239"/>
      <c r="N1036" s="239"/>
      <c r="O1036" s="210">
        <f t="shared" si="199"/>
        <v>0</v>
      </c>
    </row>
    <row r="1037" spans="1:15" ht="15" customHeight="1">
      <c r="A1037" s="228" t="s">
        <v>1877</v>
      </c>
      <c r="B1037" s="229" t="s">
        <v>1878</v>
      </c>
      <c r="C1037" s="230">
        <v>0</v>
      </c>
      <c r="D1037" s="235">
        <v>0</v>
      </c>
      <c r="E1037" s="231">
        <f t="shared" si="196"/>
      </c>
      <c r="F1037" s="232"/>
      <c r="G1037" s="233">
        <v>0</v>
      </c>
      <c r="H1037" s="234">
        <f t="shared" si="197"/>
        <v>0</v>
      </c>
      <c r="I1037" s="239">
        <v>0</v>
      </c>
      <c r="J1037" s="239"/>
      <c r="K1037" s="239"/>
      <c r="L1037" s="239"/>
      <c r="M1037" s="239"/>
      <c r="N1037" s="239"/>
      <c r="O1037" s="210">
        <f t="shared" si="199"/>
        <v>0</v>
      </c>
    </row>
    <row r="1038" spans="1:15" ht="15" customHeight="1">
      <c r="A1038" s="228" t="s">
        <v>1879</v>
      </c>
      <c r="B1038" s="229" t="s">
        <v>1880</v>
      </c>
      <c r="C1038" s="230">
        <v>0</v>
      </c>
      <c r="D1038" s="235">
        <v>0</v>
      </c>
      <c r="E1038" s="231">
        <f t="shared" si="196"/>
      </c>
      <c r="F1038" s="232"/>
      <c r="G1038" s="233">
        <v>0</v>
      </c>
      <c r="H1038" s="234">
        <f t="shared" si="197"/>
        <v>0</v>
      </c>
      <c r="I1038" s="239">
        <v>0</v>
      </c>
      <c r="J1038" s="239"/>
      <c r="K1038" s="239"/>
      <c r="L1038" s="239"/>
      <c r="M1038" s="239"/>
      <c r="N1038" s="239"/>
      <c r="O1038" s="210">
        <f t="shared" si="199"/>
        <v>0</v>
      </c>
    </row>
    <row r="1039" spans="1:15" ht="15" customHeight="1">
      <c r="A1039" s="228" t="s">
        <v>1881</v>
      </c>
      <c r="B1039" s="229" t="s">
        <v>1882</v>
      </c>
      <c r="C1039" s="230">
        <v>0</v>
      </c>
      <c r="D1039" s="235">
        <v>0</v>
      </c>
      <c r="E1039" s="231">
        <f t="shared" si="196"/>
      </c>
      <c r="F1039" s="232"/>
      <c r="G1039" s="233">
        <v>0</v>
      </c>
      <c r="H1039" s="234">
        <f t="shared" si="197"/>
        <v>0</v>
      </c>
      <c r="I1039" s="239">
        <v>0</v>
      </c>
      <c r="J1039" s="239"/>
      <c r="K1039" s="239"/>
      <c r="L1039" s="239"/>
      <c r="M1039" s="239"/>
      <c r="N1039" s="239"/>
      <c r="O1039" s="210">
        <f t="shared" si="199"/>
        <v>0</v>
      </c>
    </row>
    <row r="1040" spans="1:15" ht="15" customHeight="1">
      <c r="A1040" s="228" t="s">
        <v>1883</v>
      </c>
      <c r="B1040" s="229" t="s">
        <v>1884</v>
      </c>
      <c r="C1040" s="230">
        <v>0</v>
      </c>
      <c r="D1040" s="235">
        <v>0</v>
      </c>
      <c r="E1040" s="231">
        <f t="shared" si="196"/>
      </c>
      <c r="F1040" s="232"/>
      <c r="G1040" s="233">
        <v>0</v>
      </c>
      <c r="H1040" s="234">
        <f t="shared" si="197"/>
        <v>0</v>
      </c>
      <c r="I1040" s="239">
        <v>0</v>
      </c>
      <c r="J1040" s="239"/>
      <c r="K1040" s="239"/>
      <c r="L1040" s="239"/>
      <c r="M1040" s="239"/>
      <c r="N1040" s="239"/>
      <c r="O1040" s="210">
        <f t="shared" si="199"/>
        <v>0</v>
      </c>
    </row>
    <row r="1041" spans="1:15" ht="15" customHeight="1">
      <c r="A1041" s="228" t="s">
        <v>1885</v>
      </c>
      <c r="B1041" s="229" t="s">
        <v>89</v>
      </c>
      <c r="C1041" s="230">
        <v>0</v>
      </c>
      <c r="D1041" s="235">
        <v>0</v>
      </c>
      <c r="E1041" s="231">
        <f t="shared" si="196"/>
      </c>
      <c r="F1041" s="232"/>
      <c r="G1041" s="233">
        <v>0</v>
      </c>
      <c r="H1041" s="234">
        <f t="shared" si="197"/>
        <v>0</v>
      </c>
      <c r="I1041" s="239">
        <v>0</v>
      </c>
      <c r="J1041" s="239"/>
      <c r="K1041" s="239"/>
      <c r="L1041" s="239"/>
      <c r="M1041" s="239"/>
      <c r="N1041" s="239"/>
      <c r="O1041" s="210">
        <f t="shared" si="199"/>
        <v>0</v>
      </c>
    </row>
    <row r="1042" spans="1:15" ht="15" customHeight="1">
      <c r="A1042" s="228" t="s">
        <v>1886</v>
      </c>
      <c r="B1042" s="229" t="s">
        <v>1887</v>
      </c>
      <c r="C1042" s="230">
        <v>1571</v>
      </c>
      <c r="D1042" s="235">
        <v>3</v>
      </c>
      <c r="E1042" s="231">
        <f t="shared" si="196"/>
        <v>0.19096117122851686</v>
      </c>
      <c r="F1042" s="232"/>
      <c r="G1042" s="233">
        <v>3</v>
      </c>
      <c r="H1042" s="234">
        <f t="shared" si="197"/>
        <v>3</v>
      </c>
      <c r="I1042" s="239">
        <v>3</v>
      </c>
      <c r="J1042" s="239"/>
      <c r="K1042" s="239"/>
      <c r="L1042" s="239"/>
      <c r="M1042" s="239"/>
      <c r="N1042" s="239"/>
      <c r="O1042" s="210">
        <f t="shared" si="199"/>
        <v>0.0003</v>
      </c>
    </row>
    <row r="1043" spans="1:15" ht="15" customHeight="1">
      <c r="A1043" s="228" t="s">
        <v>1888</v>
      </c>
      <c r="B1043" s="229" t="s">
        <v>1889</v>
      </c>
      <c r="C1043" s="230">
        <f>SUM(C1044:C1048)</f>
        <v>15</v>
      </c>
      <c r="D1043" s="230">
        <f>SUM(D1044:D1048)</f>
        <v>0</v>
      </c>
      <c r="E1043" s="231">
        <f t="shared" si="196"/>
        <v>0</v>
      </c>
      <c r="F1043" s="232"/>
      <c r="G1043" s="233">
        <v>0</v>
      </c>
      <c r="H1043" s="234">
        <f t="shared" si="197"/>
        <v>0</v>
      </c>
      <c r="I1043" s="239">
        <f aca="true" t="shared" si="201" ref="I1043:N1043">SUM(I1044:I1048)</f>
        <v>0</v>
      </c>
      <c r="J1043" s="239">
        <f t="shared" si="201"/>
        <v>0</v>
      </c>
      <c r="K1043" s="239">
        <f t="shared" si="201"/>
        <v>0</v>
      </c>
      <c r="L1043" s="239">
        <f t="shared" si="201"/>
        <v>0</v>
      </c>
      <c r="M1043" s="239">
        <f t="shared" si="201"/>
        <v>0</v>
      </c>
      <c r="N1043" s="239">
        <f t="shared" si="201"/>
        <v>0</v>
      </c>
      <c r="O1043" s="210">
        <f t="shared" si="199"/>
        <v>0</v>
      </c>
    </row>
    <row r="1044" spans="1:15" ht="15" customHeight="1">
      <c r="A1044" s="228" t="s">
        <v>1890</v>
      </c>
      <c r="B1044" s="229" t="s">
        <v>71</v>
      </c>
      <c r="C1044" s="230">
        <v>0</v>
      </c>
      <c r="D1044" s="235">
        <v>0</v>
      </c>
      <c r="E1044" s="231">
        <f t="shared" si="196"/>
      </c>
      <c r="F1044" s="232"/>
      <c r="G1044" s="233">
        <v>0</v>
      </c>
      <c r="H1044" s="234">
        <f t="shared" si="197"/>
        <v>0</v>
      </c>
      <c r="I1044" s="239"/>
      <c r="J1044" s="239"/>
      <c r="K1044" s="239"/>
      <c r="L1044" s="239"/>
      <c r="M1044" s="239"/>
      <c r="N1044" s="239"/>
      <c r="O1044" s="210">
        <f t="shared" si="199"/>
        <v>0</v>
      </c>
    </row>
    <row r="1045" spans="1:15" ht="15" customHeight="1">
      <c r="A1045" s="228" t="s">
        <v>1891</v>
      </c>
      <c r="B1045" s="229" t="s">
        <v>73</v>
      </c>
      <c r="C1045" s="230">
        <v>0</v>
      </c>
      <c r="D1045" s="235">
        <v>0</v>
      </c>
      <c r="E1045" s="231">
        <f t="shared" si="196"/>
      </c>
      <c r="F1045" s="232"/>
      <c r="G1045" s="233">
        <v>0</v>
      </c>
      <c r="H1045" s="234">
        <f t="shared" si="197"/>
        <v>0</v>
      </c>
      <c r="I1045" s="239"/>
      <c r="J1045" s="239"/>
      <c r="K1045" s="239"/>
      <c r="L1045" s="239"/>
      <c r="M1045" s="239"/>
      <c r="N1045" s="239"/>
      <c r="O1045" s="210">
        <f t="shared" si="199"/>
        <v>0</v>
      </c>
    </row>
    <row r="1046" spans="1:15" ht="15" customHeight="1">
      <c r="A1046" s="228" t="s">
        <v>1892</v>
      </c>
      <c r="B1046" s="229" t="s">
        <v>75</v>
      </c>
      <c r="C1046" s="230">
        <v>0</v>
      </c>
      <c r="D1046" s="235">
        <v>0</v>
      </c>
      <c r="E1046" s="231">
        <f t="shared" si="196"/>
      </c>
      <c r="F1046" s="232"/>
      <c r="G1046" s="233">
        <v>0</v>
      </c>
      <c r="H1046" s="234">
        <f t="shared" si="197"/>
        <v>0</v>
      </c>
      <c r="I1046" s="239"/>
      <c r="J1046" s="239"/>
      <c r="K1046" s="239"/>
      <c r="L1046" s="239"/>
      <c r="M1046" s="239"/>
      <c r="N1046" s="239"/>
      <c r="O1046" s="210">
        <f t="shared" si="199"/>
        <v>0</v>
      </c>
    </row>
    <row r="1047" spans="1:15" ht="15" customHeight="1">
      <c r="A1047" s="228" t="s">
        <v>1893</v>
      </c>
      <c r="B1047" s="229" t="s">
        <v>1894</v>
      </c>
      <c r="C1047" s="230">
        <v>0</v>
      </c>
      <c r="D1047" s="235">
        <v>0</v>
      </c>
      <c r="E1047" s="231">
        <f t="shared" si="196"/>
      </c>
      <c r="F1047" s="232"/>
      <c r="G1047" s="233">
        <v>0</v>
      </c>
      <c r="H1047" s="234">
        <f t="shared" si="197"/>
        <v>0</v>
      </c>
      <c r="I1047" s="239"/>
      <c r="J1047" s="239"/>
      <c r="K1047" s="239"/>
      <c r="L1047" s="239"/>
      <c r="M1047" s="239"/>
      <c r="N1047" s="239"/>
      <c r="O1047" s="210">
        <f t="shared" si="199"/>
        <v>0</v>
      </c>
    </row>
    <row r="1048" spans="1:15" ht="15" customHeight="1">
      <c r="A1048" s="228" t="s">
        <v>1895</v>
      </c>
      <c r="B1048" s="229" t="s">
        <v>1896</v>
      </c>
      <c r="C1048" s="230">
        <v>15</v>
      </c>
      <c r="D1048" s="235">
        <v>0</v>
      </c>
      <c r="E1048" s="231">
        <f t="shared" si="196"/>
        <v>0</v>
      </c>
      <c r="F1048" s="232"/>
      <c r="G1048" s="233">
        <v>0</v>
      </c>
      <c r="H1048" s="234">
        <f t="shared" si="197"/>
        <v>0</v>
      </c>
      <c r="I1048" s="239"/>
      <c r="J1048" s="239"/>
      <c r="K1048" s="239"/>
      <c r="L1048" s="239"/>
      <c r="M1048" s="239"/>
      <c r="N1048" s="239"/>
      <c r="O1048" s="210">
        <f t="shared" si="199"/>
        <v>0</v>
      </c>
    </row>
    <row r="1049" spans="1:15" ht="15" customHeight="1">
      <c r="A1049" s="228" t="s">
        <v>1897</v>
      </c>
      <c r="B1049" s="229" t="s">
        <v>1898</v>
      </c>
      <c r="C1049" s="230">
        <f>SUM(C1050:C1051)</f>
        <v>0</v>
      </c>
      <c r="D1049" s="235">
        <v>0</v>
      </c>
      <c r="E1049" s="231">
        <f t="shared" si="196"/>
      </c>
      <c r="F1049" s="232"/>
      <c r="G1049" s="233">
        <v>0</v>
      </c>
      <c r="H1049" s="234">
        <f t="shared" si="197"/>
        <v>0</v>
      </c>
      <c r="I1049" s="239">
        <f aca="true" t="shared" si="202" ref="I1049:N1049">SUM(I1050:I1051)</f>
        <v>0</v>
      </c>
      <c r="J1049" s="239">
        <f t="shared" si="202"/>
        <v>0</v>
      </c>
      <c r="K1049" s="239">
        <f t="shared" si="202"/>
        <v>0</v>
      </c>
      <c r="L1049" s="239">
        <f t="shared" si="202"/>
        <v>0</v>
      </c>
      <c r="M1049" s="239">
        <f t="shared" si="202"/>
        <v>0</v>
      </c>
      <c r="N1049" s="239">
        <f t="shared" si="202"/>
        <v>0</v>
      </c>
      <c r="O1049" s="210">
        <f t="shared" si="199"/>
        <v>0</v>
      </c>
    </row>
    <row r="1050" spans="1:15" ht="15" customHeight="1">
      <c r="A1050" s="228" t="s">
        <v>1899</v>
      </c>
      <c r="B1050" s="229" t="s">
        <v>1900</v>
      </c>
      <c r="C1050" s="230">
        <v>0</v>
      </c>
      <c r="D1050" s="235">
        <v>0</v>
      </c>
      <c r="E1050" s="231">
        <f t="shared" si="196"/>
      </c>
      <c r="F1050" s="232"/>
      <c r="G1050" s="233">
        <v>0</v>
      </c>
      <c r="H1050" s="234">
        <f t="shared" si="197"/>
        <v>0</v>
      </c>
      <c r="I1050" s="239"/>
      <c r="J1050" s="239"/>
      <c r="K1050" s="239"/>
      <c r="L1050" s="239"/>
      <c r="M1050" s="239"/>
      <c r="N1050" s="239"/>
      <c r="O1050" s="210">
        <f t="shared" si="199"/>
        <v>0</v>
      </c>
    </row>
    <row r="1051" spans="1:15" ht="15" customHeight="1">
      <c r="A1051" s="228" t="s">
        <v>1901</v>
      </c>
      <c r="B1051" s="229" t="s">
        <v>1902</v>
      </c>
      <c r="C1051" s="230">
        <v>0</v>
      </c>
      <c r="D1051" s="235">
        <v>0</v>
      </c>
      <c r="E1051" s="231">
        <f t="shared" si="196"/>
      </c>
      <c r="F1051" s="232"/>
      <c r="G1051" s="233">
        <v>0</v>
      </c>
      <c r="H1051" s="234">
        <f t="shared" si="197"/>
        <v>0</v>
      </c>
      <c r="I1051" s="239"/>
      <c r="J1051" s="239"/>
      <c r="K1051" s="239"/>
      <c r="L1051" s="239"/>
      <c r="M1051" s="239"/>
      <c r="N1051" s="239"/>
      <c r="O1051" s="210">
        <f t="shared" si="199"/>
        <v>0</v>
      </c>
    </row>
    <row r="1052" spans="1:15" ht="15" customHeight="1">
      <c r="A1052" s="228" t="s">
        <v>1903</v>
      </c>
      <c r="B1052" s="229" t="s">
        <v>1904</v>
      </c>
      <c r="C1052" s="230">
        <f>C1053+C1060+C1070+C1076+C1079</f>
        <v>128</v>
      </c>
      <c r="D1052" s="230">
        <f>D1053+D1060+D1070+D1076+D1079</f>
        <v>157</v>
      </c>
      <c r="E1052" s="231">
        <f t="shared" si="196"/>
        <v>122.65625</v>
      </c>
      <c r="F1052" s="232"/>
      <c r="G1052" s="233">
        <v>157</v>
      </c>
      <c r="H1052" s="234">
        <f t="shared" si="197"/>
        <v>157</v>
      </c>
      <c r="I1052" s="239">
        <f aca="true" t="shared" si="203" ref="I1052:N1052">I1053+I1060+I1070+I1076+I1079</f>
        <v>157</v>
      </c>
      <c r="J1052" s="239">
        <f t="shared" si="203"/>
        <v>0</v>
      </c>
      <c r="K1052" s="239">
        <f t="shared" si="203"/>
        <v>0</v>
      </c>
      <c r="L1052" s="239">
        <f t="shared" si="203"/>
        <v>0</v>
      </c>
      <c r="M1052" s="239">
        <f t="shared" si="203"/>
        <v>0</v>
      </c>
      <c r="N1052" s="239">
        <f t="shared" si="203"/>
        <v>0</v>
      </c>
      <c r="O1052" s="210">
        <f t="shared" si="199"/>
        <v>0.0157</v>
      </c>
    </row>
    <row r="1053" spans="1:15" ht="15" customHeight="1">
      <c r="A1053" s="228" t="s">
        <v>1905</v>
      </c>
      <c r="B1053" s="229" t="s">
        <v>1906</v>
      </c>
      <c r="C1053" s="230">
        <f>SUM(C1054:C1059)</f>
        <v>128</v>
      </c>
      <c r="D1053" s="230">
        <f>SUM(D1054:D1059)</f>
        <v>157</v>
      </c>
      <c r="E1053" s="231">
        <f t="shared" si="196"/>
        <v>122.65625</v>
      </c>
      <c r="F1053" s="232"/>
      <c r="G1053" s="233">
        <v>157</v>
      </c>
      <c r="H1053" s="234">
        <f t="shared" si="197"/>
        <v>157</v>
      </c>
      <c r="I1053" s="239">
        <f aca="true" t="shared" si="204" ref="I1053:N1053">SUM(I1054:I1059)</f>
        <v>157</v>
      </c>
      <c r="J1053" s="239">
        <f t="shared" si="204"/>
        <v>0</v>
      </c>
      <c r="K1053" s="239">
        <f t="shared" si="204"/>
        <v>0</v>
      </c>
      <c r="L1053" s="239">
        <f t="shared" si="204"/>
        <v>0</v>
      </c>
      <c r="M1053" s="239">
        <f t="shared" si="204"/>
        <v>0</v>
      </c>
      <c r="N1053" s="239">
        <f t="shared" si="204"/>
        <v>0</v>
      </c>
      <c r="O1053" s="210">
        <f t="shared" si="199"/>
        <v>0.0157</v>
      </c>
    </row>
    <row r="1054" spans="1:15" ht="15" customHeight="1">
      <c r="A1054" s="228" t="s">
        <v>1907</v>
      </c>
      <c r="B1054" s="229" t="s">
        <v>71</v>
      </c>
      <c r="C1054" s="230">
        <v>73</v>
      </c>
      <c r="D1054" s="235">
        <v>118</v>
      </c>
      <c r="E1054" s="231">
        <f t="shared" si="196"/>
        <v>161.64383561643837</v>
      </c>
      <c r="F1054" s="232"/>
      <c r="G1054" s="233">
        <v>118</v>
      </c>
      <c r="H1054" s="234">
        <f t="shared" si="197"/>
        <v>118</v>
      </c>
      <c r="I1054" s="239">
        <v>118</v>
      </c>
      <c r="J1054" s="239"/>
      <c r="K1054" s="239"/>
      <c r="L1054" s="239"/>
      <c r="M1054" s="239"/>
      <c r="N1054" s="239"/>
      <c r="O1054" s="210">
        <f t="shared" si="199"/>
        <v>0.0118</v>
      </c>
    </row>
    <row r="1055" spans="1:15" ht="15" customHeight="1">
      <c r="A1055" s="228" t="s">
        <v>1908</v>
      </c>
      <c r="B1055" s="229" t="s">
        <v>73</v>
      </c>
      <c r="C1055" s="230">
        <v>9</v>
      </c>
      <c r="D1055" s="235">
        <v>0</v>
      </c>
      <c r="E1055" s="231">
        <f t="shared" si="196"/>
        <v>0</v>
      </c>
      <c r="F1055" s="232"/>
      <c r="G1055" s="233">
        <v>0</v>
      </c>
      <c r="H1055" s="234">
        <f t="shared" si="197"/>
        <v>0</v>
      </c>
      <c r="I1055" s="239">
        <v>0</v>
      </c>
      <c r="J1055" s="239"/>
      <c r="K1055" s="239"/>
      <c r="L1055" s="239"/>
      <c r="M1055" s="239"/>
      <c r="N1055" s="239"/>
      <c r="O1055" s="210">
        <f t="shared" si="199"/>
        <v>0</v>
      </c>
    </row>
    <row r="1056" spans="1:15" ht="15" customHeight="1">
      <c r="A1056" s="228" t="s">
        <v>1909</v>
      </c>
      <c r="B1056" s="229" t="s">
        <v>75</v>
      </c>
      <c r="C1056" s="230">
        <v>0</v>
      </c>
      <c r="D1056" s="235">
        <v>0</v>
      </c>
      <c r="E1056" s="231">
        <f t="shared" si="196"/>
      </c>
      <c r="F1056" s="232"/>
      <c r="G1056" s="233">
        <v>0</v>
      </c>
      <c r="H1056" s="234">
        <f t="shared" si="197"/>
        <v>0</v>
      </c>
      <c r="I1056" s="239">
        <v>0</v>
      </c>
      <c r="J1056" s="239"/>
      <c r="K1056" s="239"/>
      <c r="L1056" s="239"/>
      <c r="M1056" s="239"/>
      <c r="N1056" s="239"/>
      <c r="O1056" s="210">
        <f t="shared" si="199"/>
        <v>0</v>
      </c>
    </row>
    <row r="1057" spans="1:15" ht="15" customHeight="1">
      <c r="A1057" s="228" t="s">
        <v>1910</v>
      </c>
      <c r="B1057" s="229" t="s">
        <v>1911</v>
      </c>
      <c r="C1057" s="230">
        <v>0</v>
      </c>
      <c r="D1057" s="235">
        <v>0</v>
      </c>
      <c r="E1057" s="231">
        <f t="shared" si="196"/>
      </c>
      <c r="F1057" s="232"/>
      <c r="G1057" s="233">
        <v>0</v>
      </c>
      <c r="H1057" s="234">
        <f t="shared" si="197"/>
        <v>0</v>
      </c>
      <c r="I1057" s="239">
        <v>0</v>
      </c>
      <c r="J1057" s="239"/>
      <c r="K1057" s="239"/>
      <c r="L1057" s="239"/>
      <c r="M1057" s="239"/>
      <c r="N1057" s="239"/>
      <c r="O1057" s="210">
        <f t="shared" si="199"/>
        <v>0</v>
      </c>
    </row>
    <row r="1058" spans="1:15" ht="15" customHeight="1">
      <c r="A1058" s="228" t="s">
        <v>1912</v>
      </c>
      <c r="B1058" s="229" t="s">
        <v>89</v>
      </c>
      <c r="C1058" s="230">
        <v>46</v>
      </c>
      <c r="D1058" s="235">
        <v>39</v>
      </c>
      <c r="E1058" s="231">
        <f t="shared" si="196"/>
        <v>84.78260869565217</v>
      </c>
      <c r="F1058" s="232"/>
      <c r="G1058" s="233">
        <v>39</v>
      </c>
      <c r="H1058" s="234">
        <f t="shared" si="197"/>
        <v>39</v>
      </c>
      <c r="I1058" s="239">
        <v>39</v>
      </c>
      <c r="J1058" s="239"/>
      <c r="K1058" s="239"/>
      <c r="L1058" s="239"/>
      <c r="M1058" s="239"/>
      <c r="N1058" s="239"/>
      <c r="O1058" s="210">
        <f t="shared" si="199"/>
        <v>0.0039</v>
      </c>
    </row>
    <row r="1059" spans="1:15" ht="15" customHeight="1">
      <c r="A1059" s="228" t="s">
        <v>1913</v>
      </c>
      <c r="B1059" s="229" t="s">
        <v>1914</v>
      </c>
      <c r="C1059" s="230">
        <v>0</v>
      </c>
      <c r="D1059" s="235">
        <v>0</v>
      </c>
      <c r="E1059" s="231">
        <f t="shared" si="196"/>
      </c>
      <c r="F1059" s="232"/>
      <c r="G1059" s="233">
        <v>0</v>
      </c>
      <c r="H1059" s="234">
        <f t="shared" si="197"/>
        <v>0</v>
      </c>
      <c r="I1059" s="239">
        <v>0</v>
      </c>
      <c r="J1059" s="239"/>
      <c r="K1059" s="239"/>
      <c r="L1059" s="239"/>
      <c r="M1059" s="239"/>
      <c r="N1059" s="239"/>
      <c r="O1059" s="210">
        <f t="shared" si="199"/>
        <v>0</v>
      </c>
    </row>
    <row r="1060" spans="1:15" ht="15" customHeight="1">
      <c r="A1060" s="228" t="s">
        <v>1915</v>
      </c>
      <c r="B1060" s="229" t="s">
        <v>1916</v>
      </c>
      <c r="C1060" s="230">
        <f>SUM(C1061:C1069)</f>
        <v>0</v>
      </c>
      <c r="D1060" s="235">
        <v>0</v>
      </c>
      <c r="E1060" s="231">
        <f t="shared" si="196"/>
      </c>
      <c r="F1060" s="232"/>
      <c r="G1060" s="233">
        <v>0</v>
      </c>
      <c r="H1060" s="234">
        <f t="shared" si="197"/>
        <v>0</v>
      </c>
      <c r="I1060" s="239">
        <f aca="true" t="shared" si="205" ref="I1060:N1060">SUM(I1061:I1069)</f>
        <v>0</v>
      </c>
      <c r="J1060" s="239">
        <f t="shared" si="205"/>
        <v>0</v>
      </c>
      <c r="K1060" s="239">
        <f t="shared" si="205"/>
        <v>0</v>
      </c>
      <c r="L1060" s="239">
        <f t="shared" si="205"/>
        <v>0</v>
      </c>
      <c r="M1060" s="239">
        <f t="shared" si="205"/>
        <v>0</v>
      </c>
      <c r="N1060" s="239">
        <f t="shared" si="205"/>
        <v>0</v>
      </c>
      <c r="O1060" s="210">
        <f t="shared" si="199"/>
        <v>0</v>
      </c>
    </row>
    <row r="1061" spans="1:15" ht="15" customHeight="1">
      <c r="A1061" s="228" t="s">
        <v>1917</v>
      </c>
      <c r="B1061" s="229" t="s">
        <v>1918</v>
      </c>
      <c r="C1061" s="230">
        <v>0</v>
      </c>
      <c r="D1061" s="235">
        <v>0</v>
      </c>
      <c r="E1061" s="231">
        <f t="shared" si="196"/>
      </c>
      <c r="F1061" s="232"/>
      <c r="G1061" s="233">
        <v>0</v>
      </c>
      <c r="H1061" s="234">
        <f t="shared" si="197"/>
        <v>0</v>
      </c>
      <c r="I1061" s="239"/>
      <c r="J1061" s="239"/>
      <c r="K1061" s="239"/>
      <c r="L1061" s="239"/>
      <c r="M1061" s="239"/>
      <c r="N1061" s="239"/>
      <c r="O1061" s="210">
        <f t="shared" si="199"/>
        <v>0</v>
      </c>
    </row>
    <row r="1062" spans="1:15" ht="15" customHeight="1">
      <c r="A1062" s="228" t="s">
        <v>1919</v>
      </c>
      <c r="B1062" s="229" t="s">
        <v>1920</v>
      </c>
      <c r="C1062" s="230">
        <v>0</v>
      </c>
      <c r="D1062" s="235">
        <v>0</v>
      </c>
      <c r="E1062" s="231">
        <f t="shared" si="196"/>
      </c>
      <c r="F1062" s="232"/>
      <c r="G1062" s="233">
        <v>0</v>
      </c>
      <c r="H1062" s="234">
        <f t="shared" si="197"/>
        <v>0</v>
      </c>
      <c r="I1062" s="239"/>
      <c r="J1062" s="239"/>
      <c r="K1062" s="239"/>
      <c r="L1062" s="239"/>
      <c r="M1062" s="239"/>
      <c r="N1062" s="239"/>
      <c r="O1062" s="210">
        <f t="shared" si="199"/>
        <v>0</v>
      </c>
    </row>
    <row r="1063" spans="1:15" ht="15" customHeight="1">
      <c r="A1063" s="228" t="s">
        <v>1921</v>
      </c>
      <c r="B1063" s="229" t="s">
        <v>1922</v>
      </c>
      <c r="C1063" s="230">
        <v>0</v>
      </c>
      <c r="D1063" s="235">
        <v>0</v>
      </c>
      <c r="E1063" s="231">
        <f t="shared" si="196"/>
      </c>
      <c r="F1063" s="232"/>
      <c r="G1063" s="233">
        <v>0</v>
      </c>
      <c r="H1063" s="234">
        <f t="shared" si="197"/>
        <v>0</v>
      </c>
      <c r="I1063" s="239"/>
      <c r="J1063" s="239"/>
      <c r="K1063" s="239"/>
      <c r="L1063" s="239"/>
      <c r="M1063" s="239"/>
      <c r="N1063" s="239"/>
      <c r="O1063" s="210">
        <f t="shared" si="199"/>
        <v>0</v>
      </c>
    </row>
    <row r="1064" spans="1:15" ht="15" customHeight="1">
      <c r="A1064" s="228" t="s">
        <v>1923</v>
      </c>
      <c r="B1064" s="229" t="s">
        <v>1924</v>
      </c>
      <c r="C1064" s="230">
        <v>0</v>
      </c>
      <c r="D1064" s="235">
        <v>0</v>
      </c>
      <c r="E1064" s="231">
        <f t="shared" si="196"/>
      </c>
      <c r="F1064" s="232"/>
      <c r="G1064" s="233">
        <v>0</v>
      </c>
      <c r="H1064" s="234">
        <f t="shared" si="197"/>
        <v>0</v>
      </c>
      <c r="I1064" s="239"/>
      <c r="J1064" s="239"/>
      <c r="K1064" s="239"/>
      <c r="L1064" s="239"/>
      <c r="M1064" s="239"/>
      <c r="N1064" s="239"/>
      <c r="O1064" s="210">
        <f t="shared" si="199"/>
        <v>0</v>
      </c>
    </row>
    <row r="1065" spans="1:15" ht="15" customHeight="1">
      <c r="A1065" s="228" t="s">
        <v>1925</v>
      </c>
      <c r="B1065" s="229" t="s">
        <v>1926</v>
      </c>
      <c r="C1065" s="230">
        <v>0</v>
      </c>
      <c r="D1065" s="235">
        <v>0</v>
      </c>
      <c r="E1065" s="231">
        <f t="shared" si="196"/>
      </c>
      <c r="F1065" s="232"/>
      <c r="G1065" s="233">
        <v>0</v>
      </c>
      <c r="H1065" s="234">
        <f t="shared" si="197"/>
        <v>0</v>
      </c>
      <c r="I1065" s="239"/>
      <c r="J1065" s="239"/>
      <c r="K1065" s="239"/>
      <c r="L1065" s="239"/>
      <c r="M1065" s="239"/>
      <c r="N1065" s="239"/>
      <c r="O1065" s="210">
        <f t="shared" si="199"/>
        <v>0</v>
      </c>
    </row>
    <row r="1066" spans="1:15" ht="15" customHeight="1">
      <c r="A1066" s="228" t="s">
        <v>1927</v>
      </c>
      <c r="B1066" s="229" t="s">
        <v>1928</v>
      </c>
      <c r="C1066" s="230">
        <v>0</v>
      </c>
      <c r="D1066" s="235">
        <v>0</v>
      </c>
      <c r="E1066" s="231">
        <f t="shared" si="196"/>
      </c>
      <c r="F1066" s="232"/>
      <c r="G1066" s="233">
        <v>0</v>
      </c>
      <c r="H1066" s="234">
        <f t="shared" si="197"/>
        <v>0</v>
      </c>
      <c r="I1066" s="239"/>
      <c r="J1066" s="239"/>
      <c r="K1066" s="239"/>
      <c r="L1066" s="239"/>
      <c r="M1066" s="239"/>
      <c r="N1066" s="239"/>
      <c r="O1066" s="210">
        <f t="shared" si="199"/>
        <v>0</v>
      </c>
    </row>
    <row r="1067" spans="1:15" ht="15" customHeight="1">
      <c r="A1067" s="228" t="s">
        <v>1929</v>
      </c>
      <c r="B1067" s="229" t="s">
        <v>1930</v>
      </c>
      <c r="C1067" s="230">
        <v>0</v>
      </c>
      <c r="D1067" s="235">
        <v>0</v>
      </c>
      <c r="E1067" s="231">
        <f t="shared" si="196"/>
      </c>
      <c r="F1067" s="232"/>
      <c r="G1067" s="233">
        <v>0</v>
      </c>
      <c r="H1067" s="234">
        <f t="shared" si="197"/>
        <v>0</v>
      </c>
      <c r="I1067" s="239"/>
      <c r="J1067" s="239"/>
      <c r="K1067" s="239"/>
      <c r="L1067" s="239"/>
      <c r="M1067" s="239"/>
      <c r="N1067" s="239"/>
      <c r="O1067" s="210">
        <f t="shared" si="199"/>
        <v>0</v>
      </c>
    </row>
    <row r="1068" spans="1:15" ht="15" customHeight="1">
      <c r="A1068" s="228" t="s">
        <v>1931</v>
      </c>
      <c r="B1068" s="229" t="s">
        <v>1932</v>
      </c>
      <c r="C1068" s="230">
        <v>0</v>
      </c>
      <c r="D1068" s="235">
        <v>0</v>
      </c>
      <c r="E1068" s="231">
        <f t="shared" si="196"/>
      </c>
      <c r="F1068" s="232"/>
      <c r="G1068" s="233">
        <v>0</v>
      </c>
      <c r="H1068" s="234">
        <f t="shared" si="197"/>
        <v>0</v>
      </c>
      <c r="I1068" s="239"/>
      <c r="J1068" s="239"/>
      <c r="K1068" s="239"/>
      <c r="L1068" s="239"/>
      <c r="M1068" s="239"/>
      <c r="N1068" s="239"/>
      <c r="O1068" s="210">
        <f t="shared" si="199"/>
        <v>0</v>
      </c>
    </row>
    <row r="1069" spans="1:15" ht="15" customHeight="1">
      <c r="A1069" s="228" t="s">
        <v>1933</v>
      </c>
      <c r="B1069" s="229" t="s">
        <v>1934</v>
      </c>
      <c r="C1069" s="230">
        <v>0</v>
      </c>
      <c r="D1069" s="235">
        <v>0</v>
      </c>
      <c r="E1069" s="231">
        <f t="shared" si="196"/>
      </c>
      <c r="F1069" s="232"/>
      <c r="G1069" s="233">
        <v>0</v>
      </c>
      <c r="H1069" s="234">
        <f t="shared" si="197"/>
        <v>0</v>
      </c>
      <c r="I1069" s="239"/>
      <c r="J1069" s="239"/>
      <c r="K1069" s="239"/>
      <c r="L1069" s="239"/>
      <c r="M1069" s="239"/>
      <c r="N1069" s="239"/>
      <c r="O1069" s="210">
        <f t="shared" si="199"/>
        <v>0</v>
      </c>
    </row>
    <row r="1070" spans="1:15" ht="15" customHeight="1">
      <c r="A1070" s="228" t="s">
        <v>1935</v>
      </c>
      <c r="B1070" s="229" t="s">
        <v>1936</v>
      </c>
      <c r="C1070" s="230">
        <f>SUM(C1071:C1075)</f>
        <v>0</v>
      </c>
      <c r="D1070" s="235">
        <v>0</v>
      </c>
      <c r="E1070" s="231">
        <f t="shared" si="196"/>
      </c>
      <c r="F1070" s="232"/>
      <c r="G1070" s="233">
        <v>0</v>
      </c>
      <c r="H1070" s="234">
        <f t="shared" si="197"/>
        <v>0</v>
      </c>
      <c r="I1070" s="239">
        <f aca="true" t="shared" si="206" ref="I1070:N1070">SUM(I1071:I1075)</f>
        <v>0</v>
      </c>
      <c r="J1070" s="239">
        <f t="shared" si="206"/>
        <v>0</v>
      </c>
      <c r="K1070" s="239">
        <f t="shared" si="206"/>
        <v>0</v>
      </c>
      <c r="L1070" s="239">
        <f t="shared" si="206"/>
        <v>0</v>
      </c>
      <c r="M1070" s="239">
        <f t="shared" si="206"/>
        <v>0</v>
      </c>
      <c r="N1070" s="239">
        <f t="shared" si="206"/>
        <v>0</v>
      </c>
      <c r="O1070" s="210">
        <f t="shared" si="199"/>
        <v>0</v>
      </c>
    </row>
    <row r="1071" spans="1:15" ht="15" customHeight="1">
      <c r="A1071" s="228" t="s">
        <v>1937</v>
      </c>
      <c r="B1071" s="229" t="s">
        <v>1938</v>
      </c>
      <c r="C1071" s="230">
        <v>0</v>
      </c>
      <c r="D1071" s="235">
        <v>0</v>
      </c>
      <c r="E1071" s="231">
        <f t="shared" si="196"/>
      </c>
      <c r="F1071" s="232"/>
      <c r="G1071" s="233">
        <v>0</v>
      </c>
      <c r="H1071" s="234">
        <f t="shared" si="197"/>
        <v>0</v>
      </c>
      <c r="I1071" s="239"/>
      <c r="J1071" s="239"/>
      <c r="K1071" s="239"/>
      <c r="L1071" s="239"/>
      <c r="M1071" s="239"/>
      <c r="N1071" s="239"/>
      <c r="O1071" s="210">
        <f t="shared" si="199"/>
        <v>0</v>
      </c>
    </row>
    <row r="1072" spans="1:15" ht="15" customHeight="1">
      <c r="A1072" s="228" t="s">
        <v>1939</v>
      </c>
      <c r="B1072" s="229" t="s">
        <v>1940</v>
      </c>
      <c r="C1072" s="230">
        <v>0</v>
      </c>
      <c r="D1072" s="235">
        <v>0</v>
      </c>
      <c r="E1072" s="231">
        <f t="shared" si="196"/>
      </c>
      <c r="F1072" s="232"/>
      <c r="G1072" s="233">
        <v>0</v>
      </c>
      <c r="H1072" s="234">
        <f t="shared" si="197"/>
        <v>0</v>
      </c>
      <c r="I1072" s="239"/>
      <c r="J1072" s="239"/>
      <c r="K1072" s="239"/>
      <c r="L1072" s="239"/>
      <c r="M1072" s="239"/>
      <c r="N1072" s="239"/>
      <c r="O1072" s="210">
        <f t="shared" si="199"/>
        <v>0</v>
      </c>
    </row>
    <row r="1073" spans="1:15" ht="15" customHeight="1">
      <c r="A1073" s="228" t="s">
        <v>1941</v>
      </c>
      <c r="B1073" s="229" t="s">
        <v>1942</v>
      </c>
      <c r="C1073" s="230">
        <v>0</v>
      </c>
      <c r="D1073" s="235">
        <v>0</v>
      </c>
      <c r="E1073" s="231">
        <f t="shared" si="196"/>
      </c>
      <c r="F1073" s="232"/>
      <c r="G1073" s="233">
        <v>0</v>
      </c>
      <c r="H1073" s="234">
        <f t="shared" si="197"/>
        <v>0</v>
      </c>
      <c r="I1073" s="239"/>
      <c r="J1073" s="239"/>
      <c r="K1073" s="239"/>
      <c r="L1073" s="239"/>
      <c r="M1073" s="239"/>
      <c r="N1073" s="239"/>
      <c r="O1073" s="210">
        <f t="shared" si="199"/>
        <v>0</v>
      </c>
    </row>
    <row r="1074" spans="1:15" ht="15" customHeight="1">
      <c r="A1074" s="228" t="s">
        <v>1943</v>
      </c>
      <c r="B1074" s="229" t="s">
        <v>1944</v>
      </c>
      <c r="C1074" s="230">
        <v>0</v>
      </c>
      <c r="D1074" s="235">
        <v>0</v>
      </c>
      <c r="E1074" s="231">
        <f t="shared" si="196"/>
      </c>
      <c r="F1074" s="232"/>
      <c r="G1074" s="233">
        <v>0</v>
      </c>
      <c r="H1074" s="234">
        <f t="shared" si="197"/>
        <v>0</v>
      </c>
      <c r="I1074" s="239"/>
      <c r="J1074" s="239"/>
      <c r="K1074" s="239"/>
      <c r="L1074" s="239"/>
      <c r="M1074" s="239"/>
      <c r="N1074" s="239"/>
      <c r="O1074" s="210">
        <f t="shared" si="199"/>
        <v>0</v>
      </c>
    </row>
    <row r="1075" spans="1:15" ht="15" customHeight="1">
      <c r="A1075" s="228" t="s">
        <v>1945</v>
      </c>
      <c r="B1075" s="229" t="s">
        <v>1946</v>
      </c>
      <c r="C1075" s="230">
        <v>0</v>
      </c>
      <c r="D1075" s="235">
        <v>0</v>
      </c>
      <c r="E1075" s="231">
        <f t="shared" si="196"/>
      </c>
      <c r="F1075" s="232"/>
      <c r="G1075" s="233">
        <v>0</v>
      </c>
      <c r="H1075" s="234">
        <f t="shared" si="197"/>
        <v>0</v>
      </c>
      <c r="I1075" s="239"/>
      <c r="J1075" s="239"/>
      <c r="K1075" s="239"/>
      <c r="L1075" s="239"/>
      <c r="M1075" s="239"/>
      <c r="N1075" s="239"/>
      <c r="O1075" s="210">
        <f t="shared" si="199"/>
        <v>0</v>
      </c>
    </row>
    <row r="1076" spans="1:15" ht="15" customHeight="1">
      <c r="A1076" s="228" t="s">
        <v>1947</v>
      </c>
      <c r="B1076" s="229" t="s">
        <v>1948</v>
      </c>
      <c r="C1076" s="230">
        <f>SUM(C1077:C1078)</f>
        <v>0</v>
      </c>
      <c r="D1076" s="235">
        <v>0</v>
      </c>
      <c r="E1076" s="231">
        <f t="shared" si="196"/>
      </c>
      <c r="F1076" s="232"/>
      <c r="G1076" s="233">
        <v>0</v>
      </c>
      <c r="H1076" s="234">
        <f t="shared" si="197"/>
        <v>0</v>
      </c>
      <c r="I1076" s="239">
        <f aca="true" t="shared" si="207" ref="I1076:N1076">SUM(I1077:I1078)</f>
        <v>0</v>
      </c>
      <c r="J1076" s="239">
        <f t="shared" si="207"/>
        <v>0</v>
      </c>
      <c r="K1076" s="239">
        <f t="shared" si="207"/>
        <v>0</v>
      </c>
      <c r="L1076" s="239">
        <f t="shared" si="207"/>
        <v>0</v>
      </c>
      <c r="M1076" s="239">
        <f t="shared" si="207"/>
        <v>0</v>
      </c>
      <c r="N1076" s="239">
        <f t="shared" si="207"/>
        <v>0</v>
      </c>
      <c r="O1076" s="210">
        <f t="shared" si="199"/>
        <v>0</v>
      </c>
    </row>
    <row r="1077" spans="1:15" ht="15" customHeight="1">
      <c r="A1077" s="228" t="s">
        <v>1949</v>
      </c>
      <c r="B1077" s="229" t="s">
        <v>1950</v>
      </c>
      <c r="C1077" s="230">
        <v>0</v>
      </c>
      <c r="D1077" s="235">
        <v>0</v>
      </c>
      <c r="E1077" s="231">
        <f t="shared" si="196"/>
      </c>
      <c r="F1077" s="232"/>
      <c r="G1077" s="233">
        <v>0</v>
      </c>
      <c r="H1077" s="234">
        <f t="shared" si="197"/>
        <v>0</v>
      </c>
      <c r="I1077" s="239"/>
      <c r="J1077" s="239"/>
      <c r="K1077" s="239"/>
      <c r="L1077" s="239"/>
      <c r="M1077" s="239"/>
      <c r="N1077" s="239"/>
      <c r="O1077" s="210">
        <f t="shared" si="199"/>
        <v>0</v>
      </c>
    </row>
    <row r="1078" spans="1:15" ht="15" customHeight="1">
      <c r="A1078" s="228" t="s">
        <v>1951</v>
      </c>
      <c r="B1078" s="229" t="s">
        <v>1952</v>
      </c>
      <c r="C1078" s="230">
        <v>0</v>
      </c>
      <c r="D1078" s="235">
        <v>0</v>
      </c>
      <c r="E1078" s="231">
        <f t="shared" si="196"/>
      </c>
      <c r="F1078" s="232"/>
      <c r="G1078" s="233">
        <v>0</v>
      </c>
      <c r="H1078" s="234">
        <f t="shared" si="197"/>
        <v>0</v>
      </c>
      <c r="I1078" s="239"/>
      <c r="J1078" s="239"/>
      <c r="K1078" s="239"/>
      <c r="L1078" s="239"/>
      <c r="M1078" s="239"/>
      <c r="N1078" s="239"/>
      <c r="O1078" s="210">
        <f t="shared" si="199"/>
        <v>0</v>
      </c>
    </row>
    <row r="1079" spans="1:15" ht="15" customHeight="1">
      <c r="A1079" s="228" t="s">
        <v>1953</v>
      </c>
      <c r="B1079" s="229" t="s">
        <v>1954</v>
      </c>
      <c r="C1079" s="230">
        <f>SUM(C1080:C1081)</f>
        <v>0</v>
      </c>
      <c r="D1079" s="235">
        <v>0</v>
      </c>
      <c r="E1079" s="231">
        <f t="shared" si="196"/>
      </c>
      <c r="F1079" s="232"/>
      <c r="G1079" s="233">
        <v>0</v>
      </c>
      <c r="H1079" s="234">
        <f t="shared" si="197"/>
        <v>0</v>
      </c>
      <c r="I1079" s="239">
        <f aca="true" t="shared" si="208" ref="I1079:N1079">SUM(I1080:I1081)</f>
        <v>0</v>
      </c>
      <c r="J1079" s="239">
        <f t="shared" si="208"/>
        <v>0</v>
      </c>
      <c r="K1079" s="239">
        <f t="shared" si="208"/>
        <v>0</v>
      </c>
      <c r="L1079" s="239">
        <f t="shared" si="208"/>
        <v>0</v>
      </c>
      <c r="M1079" s="239">
        <f t="shared" si="208"/>
        <v>0</v>
      </c>
      <c r="N1079" s="239">
        <f t="shared" si="208"/>
        <v>0</v>
      </c>
      <c r="O1079" s="210">
        <f t="shared" si="199"/>
        <v>0</v>
      </c>
    </row>
    <row r="1080" spans="1:15" ht="15" customHeight="1">
      <c r="A1080" s="228" t="s">
        <v>1955</v>
      </c>
      <c r="B1080" s="229" t="s">
        <v>1956</v>
      </c>
      <c r="C1080" s="230">
        <v>0</v>
      </c>
      <c r="D1080" s="235">
        <v>0</v>
      </c>
      <c r="E1080" s="231">
        <f t="shared" si="196"/>
      </c>
      <c r="F1080" s="232"/>
      <c r="G1080" s="233">
        <v>0</v>
      </c>
      <c r="H1080" s="234">
        <f t="shared" si="197"/>
        <v>0</v>
      </c>
      <c r="I1080" s="239"/>
      <c r="J1080" s="239"/>
      <c r="K1080" s="239"/>
      <c r="L1080" s="239"/>
      <c r="M1080" s="239"/>
      <c r="N1080" s="239"/>
      <c r="O1080" s="210">
        <f t="shared" si="199"/>
        <v>0</v>
      </c>
    </row>
    <row r="1081" spans="1:15" ht="15" customHeight="1">
      <c r="A1081" s="228" t="s">
        <v>1957</v>
      </c>
      <c r="B1081" s="229" t="s">
        <v>1958</v>
      </c>
      <c r="C1081" s="230">
        <v>0</v>
      </c>
      <c r="D1081" s="235">
        <v>0</v>
      </c>
      <c r="E1081" s="231">
        <f t="shared" si="196"/>
      </c>
      <c r="F1081" s="232"/>
      <c r="G1081" s="233">
        <v>0</v>
      </c>
      <c r="H1081" s="234">
        <f t="shared" si="197"/>
        <v>0</v>
      </c>
      <c r="I1081" s="239"/>
      <c r="J1081" s="239"/>
      <c r="K1081" s="239"/>
      <c r="L1081" s="239"/>
      <c r="M1081" s="239"/>
      <c r="N1081" s="239"/>
      <c r="O1081" s="210">
        <f t="shared" si="199"/>
        <v>0</v>
      </c>
    </row>
    <row r="1082" spans="1:15" ht="15" customHeight="1">
      <c r="A1082" s="228" t="s">
        <v>1959</v>
      </c>
      <c r="B1082" s="229" t="s">
        <v>1960</v>
      </c>
      <c r="C1082" s="230">
        <f>SUM(C1083:C1091)</f>
        <v>0</v>
      </c>
      <c r="D1082" s="235">
        <v>0</v>
      </c>
      <c r="E1082" s="231">
        <f t="shared" si="196"/>
      </c>
      <c r="F1082" s="232"/>
      <c r="G1082" s="233">
        <v>0</v>
      </c>
      <c r="H1082" s="234">
        <f t="shared" si="197"/>
        <v>0</v>
      </c>
      <c r="I1082" s="239">
        <f aca="true" t="shared" si="209" ref="I1082:N1082">SUM(I1083:I1091)</f>
        <v>0</v>
      </c>
      <c r="J1082" s="239">
        <f t="shared" si="209"/>
        <v>0</v>
      </c>
      <c r="K1082" s="239">
        <f t="shared" si="209"/>
        <v>0</v>
      </c>
      <c r="L1082" s="239">
        <f t="shared" si="209"/>
        <v>0</v>
      </c>
      <c r="M1082" s="239">
        <f t="shared" si="209"/>
        <v>0</v>
      </c>
      <c r="N1082" s="239">
        <f t="shared" si="209"/>
        <v>0</v>
      </c>
      <c r="O1082" s="210">
        <f t="shared" si="199"/>
        <v>0</v>
      </c>
    </row>
    <row r="1083" spans="1:15" ht="15" customHeight="1">
      <c r="A1083" s="228" t="s">
        <v>1961</v>
      </c>
      <c r="B1083" s="229" t="s">
        <v>1962</v>
      </c>
      <c r="C1083" s="230">
        <v>0</v>
      </c>
      <c r="D1083" s="235">
        <v>0</v>
      </c>
      <c r="E1083" s="231">
        <f t="shared" si="196"/>
      </c>
      <c r="F1083" s="232"/>
      <c r="G1083" s="233">
        <v>0</v>
      </c>
      <c r="H1083" s="234">
        <f t="shared" si="197"/>
        <v>0</v>
      </c>
      <c r="I1083" s="239"/>
      <c r="J1083" s="239"/>
      <c r="K1083" s="239"/>
      <c r="L1083" s="239"/>
      <c r="M1083" s="239"/>
      <c r="N1083" s="239"/>
      <c r="O1083" s="210">
        <f t="shared" si="199"/>
        <v>0</v>
      </c>
    </row>
    <row r="1084" spans="1:15" ht="15" customHeight="1">
      <c r="A1084" s="228" t="s">
        <v>1963</v>
      </c>
      <c r="B1084" s="229" t="s">
        <v>1964</v>
      </c>
      <c r="C1084" s="230">
        <v>0</v>
      </c>
      <c r="D1084" s="235">
        <v>0</v>
      </c>
      <c r="E1084" s="231">
        <f t="shared" si="196"/>
      </c>
      <c r="F1084" s="232"/>
      <c r="G1084" s="233">
        <v>0</v>
      </c>
      <c r="H1084" s="234">
        <f t="shared" si="197"/>
        <v>0</v>
      </c>
      <c r="I1084" s="239"/>
      <c r="J1084" s="239"/>
      <c r="K1084" s="239"/>
      <c r="L1084" s="239"/>
      <c r="M1084" s="239"/>
      <c r="N1084" s="239"/>
      <c r="O1084" s="210">
        <f t="shared" si="199"/>
        <v>0</v>
      </c>
    </row>
    <row r="1085" spans="1:15" ht="15" customHeight="1">
      <c r="A1085" s="228" t="s">
        <v>1965</v>
      </c>
      <c r="B1085" s="229" t="s">
        <v>1966</v>
      </c>
      <c r="C1085" s="230">
        <v>0</v>
      </c>
      <c r="D1085" s="235">
        <v>0</v>
      </c>
      <c r="E1085" s="231">
        <f t="shared" si="196"/>
      </c>
      <c r="F1085" s="232"/>
      <c r="G1085" s="233">
        <v>0</v>
      </c>
      <c r="H1085" s="234">
        <f t="shared" si="197"/>
        <v>0</v>
      </c>
      <c r="I1085" s="239"/>
      <c r="J1085" s="239"/>
      <c r="K1085" s="239"/>
      <c r="L1085" s="239"/>
      <c r="M1085" s="239"/>
      <c r="N1085" s="239"/>
      <c r="O1085" s="210">
        <f t="shared" si="199"/>
        <v>0</v>
      </c>
    </row>
    <row r="1086" spans="1:15" ht="15" customHeight="1">
      <c r="A1086" s="228" t="s">
        <v>1967</v>
      </c>
      <c r="B1086" s="229" t="s">
        <v>1968</v>
      </c>
      <c r="C1086" s="230">
        <v>0</v>
      </c>
      <c r="D1086" s="235">
        <v>0</v>
      </c>
      <c r="E1086" s="231">
        <f t="shared" si="196"/>
      </c>
      <c r="F1086" s="232"/>
      <c r="G1086" s="233">
        <v>0</v>
      </c>
      <c r="H1086" s="234">
        <f t="shared" si="197"/>
        <v>0</v>
      </c>
      <c r="I1086" s="239"/>
      <c r="J1086" s="239"/>
      <c r="K1086" s="239"/>
      <c r="L1086" s="239"/>
      <c r="M1086" s="239"/>
      <c r="N1086" s="239"/>
      <c r="O1086" s="210">
        <f t="shared" si="199"/>
        <v>0</v>
      </c>
    </row>
    <row r="1087" spans="1:15" ht="15" customHeight="1">
      <c r="A1087" s="228" t="s">
        <v>1969</v>
      </c>
      <c r="B1087" s="229" t="s">
        <v>1970</v>
      </c>
      <c r="C1087" s="230">
        <v>0</v>
      </c>
      <c r="D1087" s="235">
        <v>0</v>
      </c>
      <c r="E1087" s="231">
        <f t="shared" si="196"/>
      </c>
      <c r="F1087" s="232"/>
      <c r="G1087" s="233">
        <v>0</v>
      </c>
      <c r="H1087" s="234">
        <f t="shared" si="197"/>
        <v>0</v>
      </c>
      <c r="I1087" s="239"/>
      <c r="J1087" s="239"/>
      <c r="K1087" s="239"/>
      <c r="L1087" s="239"/>
      <c r="M1087" s="239"/>
      <c r="N1087" s="239"/>
      <c r="O1087" s="210">
        <f t="shared" si="199"/>
        <v>0</v>
      </c>
    </row>
    <row r="1088" spans="1:15" ht="15" customHeight="1">
      <c r="A1088" s="228" t="s">
        <v>1971</v>
      </c>
      <c r="B1088" s="229" t="s">
        <v>1972</v>
      </c>
      <c r="C1088" s="230">
        <v>0</v>
      </c>
      <c r="D1088" s="235">
        <v>0</v>
      </c>
      <c r="E1088" s="231">
        <f t="shared" si="196"/>
      </c>
      <c r="F1088" s="232"/>
      <c r="G1088" s="233">
        <v>0</v>
      </c>
      <c r="H1088" s="234">
        <f t="shared" si="197"/>
        <v>0</v>
      </c>
      <c r="I1088" s="239"/>
      <c r="J1088" s="239"/>
      <c r="K1088" s="239"/>
      <c r="L1088" s="239"/>
      <c r="M1088" s="239"/>
      <c r="N1088" s="239"/>
      <c r="O1088" s="210">
        <f t="shared" si="199"/>
        <v>0</v>
      </c>
    </row>
    <row r="1089" spans="1:15" ht="15" customHeight="1">
      <c r="A1089" s="228" t="s">
        <v>1973</v>
      </c>
      <c r="B1089" s="229" t="s">
        <v>1974</v>
      </c>
      <c r="C1089" s="230">
        <v>0</v>
      </c>
      <c r="D1089" s="235">
        <v>0</v>
      </c>
      <c r="E1089" s="231">
        <f t="shared" si="196"/>
      </c>
      <c r="F1089" s="232"/>
      <c r="G1089" s="233">
        <v>0</v>
      </c>
      <c r="H1089" s="234">
        <f t="shared" si="197"/>
        <v>0</v>
      </c>
      <c r="I1089" s="239"/>
      <c r="J1089" s="239"/>
      <c r="K1089" s="239"/>
      <c r="L1089" s="239"/>
      <c r="M1089" s="239"/>
      <c r="N1089" s="239"/>
      <c r="O1089" s="210">
        <f t="shared" si="199"/>
        <v>0</v>
      </c>
    </row>
    <row r="1090" spans="1:15" ht="15" customHeight="1">
      <c r="A1090" s="228" t="s">
        <v>1975</v>
      </c>
      <c r="B1090" s="229" t="s">
        <v>1976</v>
      </c>
      <c r="C1090" s="230">
        <v>0</v>
      </c>
      <c r="D1090" s="235">
        <v>0</v>
      </c>
      <c r="E1090" s="231">
        <f t="shared" si="196"/>
      </c>
      <c r="F1090" s="232"/>
      <c r="G1090" s="233">
        <v>0</v>
      </c>
      <c r="H1090" s="234">
        <f t="shared" si="197"/>
        <v>0</v>
      </c>
      <c r="I1090" s="239"/>
      <c r="J1090" s="239"/>
      <c r="K1090" s="239"/>
      <c r="L1090" s="239"/>
      <c r="M1090" s="239"/>
      <c r="N1090" s="239"/>
      <c r="O1090" s="210">
        <f t="shared" si="199"/>
        <v>0</v>
      </c>
    </row>
    <row r="1091" spans="1:15" ht="15" customHeight="1">
      <c r="A1091" s="228" t="s">
        <v>1977</v>
      </c>
      <c r="B1091" s="229" t="s">
        <v>1978</v>
      </c>
      <c r="C1091" s="230">
        <v>0</v>
      </c>
      <c r="D1091" s="235">
        <v>0</v>
      </c>
      <c r="E1091" s="231">
        <f t="shared" si="196"/>
      </c>
      <c r="F1091" s="232"/>
      <c r="G1091" s="233">
        <v>0</v>
      </c>
      <c r="H1091" s="234">
        <f t="shared" si="197"/>
        <v>0</v>
      </c>
      <c r="I1091" s="239"/>
      <c r="J1091" s="239"/>
      <c r="K1091" s="239"/>
      <c r="L1091" s="239"/>
      <c r="M1091" s="239"/>
      <c r="N1091" s="239"/>
      <c r="O1091" s="210">
        <f t="shared" si="199"/>
        <v>0</v>
      </c>
    </row>
    <row r="1092" spans="1:15" ht="15" customHeight="1">
      <c r="A1092" s="228" t="s">
        <v>1979</v>
      </c>
      <c r="B1092" s="229" t="s">
        <v>1980</v>
      </c>
      <c r="C1092" s="230">
        <f>C1093+C1120+C1135</f>
        <v>14108</v>
      </c>
      <c r="D1092" s="230">
        <f>D1093+D1120+D1135</f>
        <v>9901</v>
      </c>
      <c r="E1092" s="231">
        <f t="shared" si="196"/>
        <v>70.18003969379075</v>
      </c>
      <c r="F1092" s="232"/>
      <c r="G1092" s="233">
        <v>2826</v>
      </c>
      <c r="H1092" s="234">
        <f t="shared" si="197"/>
        <v>9901</v>
      </c>
      <c r="I1092" s="239">
        <f aca="true" t="shared" si="210" ref="I1092:N1092">I1093+I1120+I1135</f>
        <v>2826</v>
      </c>
      <c r="J1092" s="239">
        <f t="shared" si="210"/>
        <v>0</v>
      </c>
      <c r="K1092" s="239">
        <f t="shared" si="210"/>
        <v>7075</v>
      </c>
      <c r="L1092" s="239">
        <f t="shared" si="210"/>
        <v>0</v>
      </c>
      <c r="M1092" s="239">
        <f t="shared" si="210"/>
        <v>0</v>
      </c>
      <c r="N1092" s="239">
        <f t="shared" si="210"/>
        <v>0</v>
      </c>
      <c r="O1092" s="210">
        <f t="shared" si="199"/>
        <v>0.9901</v>
      </c>
    </row>
    <row r="1093" spans="1:15" ht="15" customHeight="1">
      <c r="A1093" s="228" t="s">
        <v>1981</v>
      </c>
      <c r="B1093" s="229" t="s">
        <v>1982</v>
      </c>
      <c r="C1093" s="230">
        <f>SUM(C1094:C1119)</f>
        <v>13936</v>
      </c>
      <c r="D1093" s="230">
        <f>SUM(D1094:D1119)</f>
        <v>9568</v>
      </c>
      <c r="E1093" s="231">
        <f t="shared" si="196"/>
        <v>68.65671641791045</v>
      </c>
      <c r="F1093" s="232"/>
      <c r="G1093" s="233">
        <v>2493</v>
      </c>
      <c r="H1093" s="234">
        <f t="shared" si="197"/>
        <v>9568</v>
      </c>
      <c r="I1093" s="239">
        <f aca="true" t="shared" si="211" ref="I1093:N1093">SUM(I1094:I1119)</f>
        <v>2493</v>
      </c>
      <c r="J1093" s="239">
        <f t="shared" si="211"/>
        <v>0</v>
      </c>
      <c r="K1093" s="239">
        <f t="shared" si="211"/>
        <v>7075</v>
      </c>
      <c r="L1093" s="239">
        <f t="shared" si="211"/>
        <v>0</v>
      </c>
      <c r="M1093" s="239">
        <f t="shared" si="211"/>
        <v>0</v>
      </c>
      <c r="N1093" s="239">
        <f t="shared" si="211"/>
        <v>0</v>
      </c>
      <c r="O1093" s="210">
        <f t="shared" si="199"/>
        <v>0.9568</v>
      </c>
    </row>
    <row r="1094" spans="1:15" ht="15" customHeight="1">
      <c r="A1094" s="228" t="s">
        <v>1983</v>
      </c>
      <c r="B1094" s="229" t="s">
        <v>71</v>
      </c>
      <c r="C1094" s="230">
        <v>1065</v>
      </c>
      <c r="D1094" s="235">
        <v>1072</v>
      </c>
      <c r="E1094" s="231">
        <f t="shared" si="196"/>
        <v>100.65727699530515</v>
      </c>
      <c r="F1094" s="232"/>
      <c r="G1094" s="233">
        <v>1072</v>
      </c>
      <c r="H1094" s="234">
        <f t="shared" si="197"/>
        <v>1072</v>
      </c>
      <c r="I1094" s="239">
        <v>1072</v>
      </c>
      <c r="J1094" s="239"/>
      <c r="K1094" s="239"/>
      <c r="L1094" s="239"/>
      <c r="M1094" s="239"/>
      <c r="N1094" s="239"/>
      <c r="O1094" s="210">
        <f t="shared" si="199"/>
        <v>0.1072</v>
      </c>
    </row>
    <row r="1095" spans="1:15" ht="15" customHeight="1">
      <c r="A1095" s="228" t="s">
        <v>1984</v>
      </c>
      <c r="B1095" s="229" t="s">
        <v>73</v>
      </c>
      <c r="C1095" s="230">
        <v>223</v>
      </c>
      <c r="D1095" s="235">
        <v>0</v>
      </c>
      <c r="E1095" s="231">
        <f aca="true" t="shared" si="212" ref="E1095:E1158">_xlfn.IFERROR(D1095/C1095*100,"")</f>
        <v>0</v>
      </c>
      <c r="F1095" s="232"/>
      <c r="G1095" s="233">
        <v>0</v>
      </c>
      <c r="H1095" s="234">
        <f t="shared" si="197"/>
        <v>0</v>
      </c>
      <c r="I1095" s="239">
        <v>0</v>
      </c>
      <c r="J1095" s="239"/>
      <c r="K1095" s="239"/>
      <c r="L1095" s="239"/>
      <c r="M1095" s="239"/>
      <c r="N1095" s="239"/>
      <c r="O1095" s="210">
        <f t="shared" si="199"/>
        <v>0</v>
      </c>
    </row>
    <row r="1096" spans="1:15" ht="15" customHeight="1">
      <c r="A1096" s="228" t="s">
        <v>1985</v>
      </c>
      <c r="B1096" s="229" t="s">
        <v>75</v>
      </c>
      <c r="C1096" s="230">
        <v>0</v>
      </c>
      <c r="D1096" s="235">
        <v>0</v>
      </c>
      <c r="E1096" s="231">
        <f t="shared" si="212"/>
      </c>
      <c r="F1096" s="232"/>
      <c r="G1096" s="233">
        <v>0</v>
      </c>
      <c r="H1096" s="234">
        <f aca="true" t="shared" si="213" ref="H1096:H1159">SUM(I1096:N1096)</f>
        <v>0</v>
      </c>
      <c r="I1096" s="239">
        <v>0</v>
      </c>
      <c r="J1096" s="239"/>
      <c r="K1096" s="239"/>
      <c r="L1096" s="239"/>
      <c r="M1096" s="239"/>
      <c r="N1096" s="239"/>
      <c r="O1096" s="210">
        <f aca="true" t="shared" si="214" ref="O1096:O1159">D1096/10000</f>
        <v>0</v>
      </c>
    </row>
    <row r="1097" spans="1:15" ht="15" customHeight="1">
      <c r="A1097" s="228" t="s">
        <v>1986</v>
      </c>
      <c r="B1097" s="229" t="s">
        <v>1987</v>
      </c>
      <c r="C1097" s="230">
        <v>921</v>
      </c>
      <c r="D1097" s="235">
        <v>293</v>
      </c>
      <c r="E1097" s="231">
        <f t="shared" si="212"/>
        <v>31.813246471226925</v>
      </c>
      <c r="F1097" s="232"/>
      <c r="G1097" s="233">
        <v>293</v>
      </c>
      <c r="H1097" s="234">
        <f t="shared" si="213"/>
        <v>293</v>
      </c>
      <c r="I1097" s="239">
        <v>293</v>
      </c>
      <c r="J1097" s="239"/>
      <c r="K1097" s="239"/>
      <c r="L1097" s="239"/>
      <c r="M1097" s="239"/>
      <c r="N1097" s="239"/>
      <c r="O1097" s="210">
        <f t="shared" si="214"/>
        <v>0.0293</v>
      </c>
    </row>
    <row r="1098" spans="1:15" ht="15" customHeight="1">
      <c r="A1098" s="228" t="s">
        <v>1988</v>
      </c>
      <c r="B1098" s="229" t="s">
        <v>1989</v>
      </c>
      <c r="C1098" s="230">
        <v>0</v>
      </c>
      <c r="D1098" s="235">
        <v>0</v>
      </c>
      <c r="E1098" s="231">
        <f t="shared" si="212"/>
      </c>
      <c r="F1098" s="232"/>
      <c r="G1098" s="233">
        <v>0</v>
      </c>
      <c r="H1098" s="234">
        <f t="shared" si="213"/>
        <v>0</v>
      </c>
      <c r="I1098" s="239">
        <v>0</v>
      </c>
      <c r="J1098" s="239"/>
      <c r="K1098" s="239"/>
      <c r="L1098" s="239"/>
      <c r="M1098" s="239"/>
      <c r="N1098" s="239"/>
      <c r="O1098" s="210">
        <f t="shared" si="214"/>
        <v>0</v>
      </c>
    </row>
    <row r="1099" spans="1:15" ht="15" customHeight="1">
      <c r="A1099" s="228" t="s">
        <v>1990</v>
      </c>
      <c r="B1099" s="229" t="s">
        <v>1991</v>
      </c>
      <c r="C1099" s="230">
        <v>0</v>
      </c>
      <c r="D1099" s="235">
        <v>0</v>
      </c>
      <c r="E1099" s="231">
        <f t="shared" si="212"/>
      </c>
      <c r="F1099" s="232"/>
      <c r="G1099" s="233">
        <v>0</v>
      </c>
      <c r="H1099" s="234">
        <f t="shared" si="213"/>
        <v>0</v>
      </c>
      <c r="I1099" s="239">
        <v>0</v>
      </c>
      <c r="J1099" s="239"/>
      <c r="K1099" s="239"/>
      <c r="L1099" s="239"/>
      <c r="M1099" s="239"/>
      <c r="N1099" s="239"/>
      <c r="O1099" s="210">
        <f t="shared" si="214"/>
        <v>0</v>
      </c>
    </row>
    <row r="1100" spans="1:15" ht="15" customHeight="1">
      <c r="A1100" s="228" t="s">
        <v>1992</v>
      </c>
      <c r="B1100" s="229" t="s">
        <v>1993</v>
      </c>
      <c r="C1100" s="230">
        <v>135</v>
      </c>
      <c r="D1100" s="235">
        <v>0</v>
      </c>
      <c r="E1100" s="231">
        <f t="shared" si="212"/>
        <v>0</v>
      </c>
      <c r="F1100" s="232"/>
      <c r="G1100" s="233">
        <v>0</v>
      </c>
      <c r="H1100" s="234">
        <f t="shared" si="213"/>
        <v>0</v>
      </c>
      <c r="I1100" s="239">
        <v>0</v>
      </c>
      <c r="J1100" s="239"/>
      <c r="K1100" s="239"/>
      <c r="L1100" s="239"/>
      <c r="M1100" s="239"/>
      <c r="N1100" s="239"/>
      <c r="O1100" s="210">
        <f t="shared" si="214"/>
        <v>0</v>
      </c>
    </row>
    <row r="1101" spans="1:15" ht="15" customHeight="1">
      <c r="A1101" s="228" t="s">
        <v>1994</v>
      </c>
      <c r="B1101" s="229" t="s">
        <v>1995</v>
      </c>
      <c r="C1101" s="230">
        <v>255</v>
      </c>
      <c r="D1101" s="235">
        <v>0</v>
      </c>
      <c r="E1101" s="231">
        <f t="shared" si="212"/>
        <v>0</v>
      </c>
      <c r="F1101" s="232"/>
      <c r="G1101" s="233">
        <v>0</v>
      </c>
      <c r="H1101" s="234">
        <f t="shared" si="213"/>
        <v>0</v>
      </c>
      <c r="I1101" s="239">
        <v>0</v>
      </c>
      <c r="J1101" s="239"/>
      <c r="K1101" s="239"/>
      <c r="L1101" s="239"/>
      <c r="M1101" s="239"/>
      <c r="N1101" s="239"/>
      <c r="O1101" s="210">
        <f t="shared" si="214"/>
        <v>0</v>
      </c>
    </row>
    <row r="1102" spans="1:15" ht="15" customHeight="1">
      <c r="A1102" s="228" t="s">
        <v>1996</v>
      </c>
      <c r="B1102" s="229" t="s">
        <v>1997</v>
      </c>
      <c r="C1102" s="230">
        <v>0</v>
      </c>
      <c r="D1102" s="235">
        <v>0</v>
      </c>
      <c r="E1102" s="231">
        <f t="shared" si="212"/>
      </c>
      <c r="F1102" s="232"/>
      <c r="G1102" s="233">
        <v>0</v>
      </c>
      <c r="H1102" s="234">
        <f t="shared" si="213"/>
        <v>0</v>
      </c>
      <c r="I1102" s="239">
        <v>0</v>
      </c>
      <c r="J1102" s="239"/>
      <c r="K1102" s="239"/>
      <c r="L1102" s="239"/>
      <c r="M1102" s="239"/>
      <c r="N1102" s="239"/>
      <c r="O1102" s="210">
        <f t="shared" si="214"/>
        <v>0</v>
      </c>
    </row>
    <row r="1103" spans="1:15" ht="15" customHeight="1">
      <c r="A1103" s="228" t="s">
        <v>1998</v>
      </c>
      <c r="B1103" s="229" t="s">
        <v>1999</v>
      </c>
      <c r="C1103" s="230">
        <v>22</v>
      </c>
      <c r="D1103" s="235">
        <v>0</v>
      </c>
      <c r="E1103" s="231">
        <f t="shared" si="212"/>
        <v>0</v>
      </c>
      <c r="F1103" s="232"/>
      <c r="G1103" s="233">
        <v>0</v>
      </c>
      <c r="H1103" s="234">
        <f t="shared" si="213"/>
        <v>0</v>
      </c>
      <c r="I1103" s="239">
        <v>0</v>
      </c>
      <c r="J1103" s="239"/>
      <c r="K1103" s="239"/>
      <c r="L1103" s="239"/>
      <c r="M1103" s="239"/>
      <c r="N1103" s="239"/>
      <c r="O1103" s="210">
        <f t="shared" si="214"/>
        <v>0</v>
      </c>
    </row>
    <row r="1104" spans="1:15" ht="15" customHeight="1">
      <c r="A1104" s="228" t="s">
        <v>2000</v>
      </c>
      <c r="B1104" s="229" t="s">
        <v>2001</v>
      </c>
      <c r="C1104" s="230">
        <v>0</v>
      </c>
      <c r="D1104" s="235">
        <v>7075</v>
      </c>
      <c r="E1104" s="231">
        <f t="shared" si="212"/>
      </c>
      <c r="F1104" s="232"/>
      <c r="G1104" s="233">
        <v>0</v>
      </c>
      <c r="H1104" s="234">
        <f t="shared" si="213"/>
        <v>7075</v>
      </c>
      <c r="I1104" s="239">
        <v>0</v>
      </c>
      <c r="J1104" s="239"/>
      <c r="K1104" s="239">
        <v>7075</v>
      </c>
      <c r="L1104" s="239"/>
      <c r="M1104" s="239"/>
      <c r="N1104" s="239"/>
      <c r="O1104" s="210">
        <f t="shared" si="214"/>
        <v>0.7075</v>
      </c>
    </row>
    <row r="1105" spans="1:15" ht="15" customHeight="1">
      <c r="A1105" s="228" t="s">
        <v>2002</v>
      </c>
      <c r="B1105" s="229" t="s">
        <v>2003</v>
      </c>
      <c r="C1105" s="230">
        <v>0</v>
      </c>
      <c r="D1105" s="235">
        <v>0</v>
      </c>
      <c r="E1105" s="231">
        <f t="shared" si="212"/>
      </c>
      <c r="F1105" s="232"/>
      <c r="G1105" s="233">
        <v>0</v>
      </c>
      <c r="H1105" s="234">
        <f t="shared" si="213"/>
        <v>0</v>
      </c>
      <c r="I1105" s="239">
        <v>0</v>
      </c>
      <c r="J1105" s="239"/>
      <c r="K1105" s="239"/>
      <c r="L1105" s="239"/>
      <c r="M1105" s="239"/>
      <c r="N1105" s="239"/>
      <c r="O1105" s="210">
        <f t="shared" si="214"/>
        <v>0</v>
      </c>
    </row>
    <row r="1106" spans="1:15" ht="15" customHeight="1">
      <c r="A1106" s="228" t="s">
        <v>2004</v>
      </c>
      <c r="B1106" s="229" t="s">
        <v>2005</v>
      </c>
      <c r="C1106" s="230">
        <v>0</v>
      </c>
      <c r="D1106" s="235">
        <v>0</v>
      </c>
      <c r="E1106" s="231">
        <f t="shared" si="212"/>
      </c>
      <c r="F1106" s="232"/>
      <c r="G1106" s="233">
        <v>0</v>
      </c>
      <c r="H1106" s="234">
        <f t="shared" si="213"/>
        <v>0</v>
      </c>
      <c r="I1106" s="239">
        <v>0</v>
      </c>
      <c r="J1106" s="239"/>
      <c r="K1106" s="239"/>
      <c r="L1106" s="239"/>
      <c r="M1106" s="239"/>
      <c r="N1106" s="239"/>
      <c r="O1106" s="210">
        <f t="shared" si="214"/>
        <v>0</v>
      </c>
    </row>
    <row r="1107" spans="1:15" ht="15" customHeight="1">
      <c r="A1107" s="228" t="s">
        <v>2006</v>
      </c>
      <c r="B1107" s="229" t="s">
        <v>2007</v>
      </c>
      <c r="C1107" s="230">
        <v>0</v>
      </c>
      <c r="D1107" s="235">
        <v>0</v>
      </c>
      <c r="E1107" s="231">
        <f t="shared" si="212"/>
      </c>
      <c r="F1107" s="232"/>
      <c r="G1107" s="233">
        <v>0</v>
      </c>
      <c r="H1107" s="234">
        <f t="shared" si="213"/>
        <v>0</v>
      </c>
      <c r="I1107" s="239">
        <v>0</v>
      </c>
      <c r="J1107" s="239"/>
      <c r="K1107" s="239"/>
      <c r="L1107" s="239"/>
      <c r="M1107" s="239"/>
      <c r="N1107" s="239"/>
      <c r="O1107" s="210">
        <f t="shared" si="214"/>
        <v>0</v>
      </c>
    </row>
    <row r="1108" spans="1:15" ht="15" customHeight="1">
      <c r="A1108" s="228" t="s">
        <v>2008</v>
      </c>
      <c r="B1108" s="229" t="s">
        <v>2009</v>
      </c>
      <c r="C1108" s="230">
        <v>0</v>
      </c>
      <c r="D1108" s="235">
        <v>0</v>
      </c>
      <c r="E1108" s="231">
        <f t="shared" si="212"/>
      </c>
      <c r="F1108" s="232"/>
      <c r="G1108" s="233">
        <v>0</v>
      </c>
      <c r="H1108" s="234">
        <f t="shared" si="213"/>
        <v>0</v>
      </c>
      <c r="I1108" s="239">
        <v>0</v>
      </c>
      <c r="J1108" s="239"/>
      <c r="K1108" s="239"/>
      <c r="L1108" s="239"/>
      <c r="M1108" s="239"/>
      <c r="N1108" s="239"/>
      <c r="O1108" s="210">
        <f t="shared" si="214"/>
        <v>0</v>
      </c>
    </row>
    <row r="1109" spans="1:15" ht="15" customHeight="1">
      <c r="A1109" s="228" t="s">
        <v>2010</v>
      </c>
      <c r="B1109" s="229" t="s">
        <v>2011</v>
      </c>
      <c r="C1109" s="230">
        <v>0</v>
      </c>
      <c r="D1109" s="235">
        <v>0</v>
      </c>
      <c r="E1109" s="231">
        <f t="shared" si="212"/>
      </c>
      <c r="F1109" s="232"/>
      <c r="G1109" s="233">
        <v>0</v>
      </c>
      <c r="H1109" s="234">
        <f t="shared" si="213"/>
        <v>0</v>
      </c>
      <c r="I1109" s="239">
        <v>0</v>
      </c>
      <c r="J1109" s="239"/>
      <c r="K1109" s="239"/>
      <c r="L1109" s="239"/>
      <c r="M1109" s="239"/>
      <c r="N1109" s="239"/>
      <c r="O1109" s="210">
        <f t="shared" si="214"/>
        <v>0</v>
      </c>
    </row>
    <row r="1110" spans="1:15" ht="15" customHeight="1">
      <c r="A1110" s="228" t="s">
        <v>2012</v>
      </c>
      <c r="B1110" s="229" t="s">
        <v>2013</v>
      </c>
      <c r="C1110" s="230">
        <v>0</v>
      </c>
      <c r="D1110" s="235">
        <v>0</v>
      </c>
      <c r="E1110" s="231">
        <f t="shared" si="212"/>
      </c>
      <c r="F1110" s="232"/>
      <c r="G1110" s="233">
        <v>0</v>
      </c>
      <c r="H1110" s="234">
        <f t="shared" si="213"/>
        <v>0</v>
      </c>
      <c r="I1110" s="239">
        <v>0</v>
      </c>
      <c r="J1110" s="239"/>
      <c r="K1110" s="239"/>
      <c r="L1110" s="239"/>
      <c r="M1110" s="239"/>
      <c r="N1110" s="239"/>
      <c r="O1110" s="210">
        <f t="shared" si="214"/>
        <v>0</v>
      </c>
    </row>
    <row r="1111" spans="1:15" ht="15" customHeight="1">
      <c r="A1111" s="228" t="s">
        <v>2014</v>
      </c>
      <c r="B1111" s="229" t="s">
        <v>2015</v>
      </c>
      <c r="C1111" s="230">
        <v>0</v>
      </c>
      <c r="D1111" s="235">
        <v>0</v>
      </c>
      <c r="E1111" s="231">
        <f t="shared" si="212"/>
      </c>
      <c r="F1111" s="232"/>
      <c r="G1111" s="233">
        <v>0</v>
      </c>
      <c r="H1111" s="234">
        <f t="shared" si="213"/>
        <v>0</v>
      </c>
      <c r="I1111" s="239">
        <v>0</v>
      </c>
      <c r="J1111" s="239"/>
      <c r="K1111" s="239"/>
      <c r="L1111" s="239"/>
      <c r="M1111" s="239"/>
      <c r="N1111" s="239"/>
      <c r="O1111" s="210">
        <f t="shared" si="214"/>
        <v>0</v>
      </c>
    </row>
    <row r="1112" spans="1:15" ht="15" customHeight="1">
      <c r="A1112" s="228" t="s">
        <v>2016</v>
      </c>
      <c r="B1112" s="229" t="s">
        <v>2017</v>
      </c>
      <c r="C1112" s="230">
        <v>0</v>
      </c>
      <c r="D1112" s="235">
        <v>0</v>
      </c>
      <c r="E1112" s="231">
        <f t="shared" si="212"/>
      </c>
      <c r="F1112" s="232"/>
      <c r="G1112" s="233">
        <v>0</v>
      </c>
      <c r="H1112" s="234">
        <f t="shared" si="213"/>
        <v>0</v>
      </c>
      <c r="I1112" s="239">
        <v>0</v>
      </c>
      <c r="J1112" s="239"/>
      <c r="K1112" s="239"/>
      <c r="L1112" s="239"/>
      <c r="M1112" s="239"/>
      <c r="N1112" s="239"/>
      <c r="O1112" s="210">
        <f t="shared" si="214"/>
        <v>0</v>
      </c>
    </row>
    <row r="1113" spans="1:15" ht="15" customHeight="1">
      <c r="A1113" s="228" t="s">
        <v>2018</v>
      </c>
      <c r="B1113" s="229" t="s">
        <v>2019</v>
      </c>
      <c r="C1113" s="230">
        <v>0</v>
      </c>
      <c r="D1113" s="235">
        <v>0</v>
      </c>
      <c r="E1113" s="231">
        <f t="shared" si="212"/>
      </c>
      <c r="F1113" s="232"/>
      <c r="G1113" s="233">
        <v>0</v>
      </c>
      <c r="H1113" s="234">
        <f t="shared" si="213"/>
        <v>0</v>
      </c>
      <c r="I1113" s="239">
        <v>0</v>
      </c>
      <c r="J1113" s="239"/>
      <c r="K1113" s="239"/>
      <c r="L1113" s="239"/>
      <c r="M1113" s="239"/>
      <c r="N1113" s="239"/>
      <c r="O1113" s="210">
        <f t="shared" si="214"/>
        <v>0</v>
      </c>
    </row>
    <row r="1114" spans="1:15" ht="15" customHeight="1">
      <c r="A1114" s="228" t="s">
        <v>2020</v>
      </c>
      <c r="B1114" s="229" t="s">
        <v>2021</v>
      </c>
      <c r="C1114" s="230">
        <v>0</v>
      </c>
      <c r="D1114" s="235">
        <v>0</v>
      </c>
      <c r="E1114" s="231">
        <f t="shared" si="212"/>
      </c>
      <c r="F1114" s="232"/>
      <c r="G1114" s="233">
        <v>0</v>
      </c>
      <c r="H1114" s="234">
        <f t="shared" si="213"/>
        <v>0</v>
      </c>
      <c r="I1114" s="239">
        <v>0</v>
      </c>
      <c r="J1114" s="239"/>
      <c r="K1114" s="239"/>
      <c r="L1114" s="239"/>
      <c r="M1114" s="239"/>
      <c r="N1114" s="239"/>
      <c r="O1114" s="210">
        <f t="shared" si="214"/>
        <v>0</v>
      </c>
    </row>
    <row r="1115" spans="1:15" ht="15" customHeight="1">
      <c r="A1115" s="228" t="s">
        <v>2022</v>
      </c>
      <c r="B1115" s="229" t="s">
        <v>2023</v>
      </c>
      <c r="C1115" s="230">
        <v>0</v>
      </c>
      <c r="D1115" s="235">
        <v>0</v>
      </c>
      <c r="E1115" s="231">
        <f t="shared" si="212"/>
      </c>
      <c r="F1115" s="232"/>
      <c r="G1115" s="233">
        <v>0</v>
      </c>
      <c r="H1115" s="234">
        <f t="shared" si="213"/>
        <v>0</v>
      </c>
      <c r="I1115" s="239">
        <v>0</v>
      </c>
      <c r="J1115" s="239"/>
      <c r="K1115" s="239"/>
      <c r="L1115" s="239"/>
      <c r="M1115" s="239"/>
      <c r="N1115" s="239"/>
      <c r="O1115" s="210">
        <f t="shared" si="214"/>
        <v>0</v>
      </c>
    </row>
    <row r="1116" spans="1:15" ht="15" customHeight="1">
      <c r="A1116" s="228" t="s">
        <v>2024</v>
      </c>
      <c r="B1116" s="229" t="s">
        <v>2025</v>
      </c>
      <c r="C1116" s="230">
        <v>0</v>
      </c>
      <c r="D1116" s="235">
        <v>0</v>
      </c>
      <c r="E1116" s="231">
        <f t="shared" si="212"/>
      </c>
      <c r="F1116" s="232"/>
      <c r="G1116" s="233">
        <v>0</v>
      </c>
      <c r="H1116" s="234">
        <f t="shared" si="213"/>
        <v>0</v>
      </c>
      <c r="I1116" s="239">
        <v>0</v>
      </c>
      <c r="J1116" s="239"/>
      <c r="K1116" s="239"/>
      <c r="L1116" s="239"/>
      <c r="M1116" s="239"/>
      <c r="N1116" s="239"/>
      <c r="O1116" s="210">
        <f t="shared" si="214"/>
        <v>0</v>
      </c>
    </row>
    <row r="1117" spans="1:15" ht="15" customHeight="1">
      <c r="A1117" s="228" t="s">
        <v>2026</v>
      </c>
      <c r="B1117" s="229" t="s">
        <v>2027</v>
      </c>
      <c r="C1117" s="230">
        <v>0</v>
      </c>
      <c r="D1117" s="235">
        <v>0</v>
      </c>
      <c r="E1117" s="231">
        <f t="shared" si="212"/>
      </c>
      <c r="F1117" s="232"/>
      <c r="G1117" s="233">
        <v>0</v>
      </c>
      <c r="H1117" s="234">
        <f t="shared" si="213"/>
        <v>0</v>
      </c>
      <c r="I1117" s="239">
        <v>0</v>
      </c>
      <c r="J1117" s="239"/>
      <c r="K1117" s="239"/>
      <c r="L1117" s="239"/>
      <c r="M1117" s="239"/>
      <c r="N1117" s="239"/>
      <c r="O1117" s="210">
        <f t="shared" si="214"/>
        <v>0</v>
      </c>
    </row>
    <row r="1118" spans="1:15" ht="15" customHeight="1">
      <c r="A1118" s="228" t="s">
        <v>2028</v>
      </c>
      <c r="B1118" s="229" t="s">
        <v>89</v>
      </c>
      <c r="C1118" s="230">
        <v>1050</v>
      </c>
      <c r="D1118" s="235">
        <v>1128</v>
      </c>
      <c r="E1118" s="231">
        <f t="shared" si="212"/>
        <v>107.42857142857143</v>
      </c>
      <c r="F1118" s="232"/>
      <c r="G1118" s="233">
        <v>1128</v>
      </c>
      <c r="H1118" s="234">
        <f t="shared" si="213"/>
        <v>1128</v>
      </c>
      <c r="I1118" s="239">
        <v>1128</v>
      </c>
      <c r="J1118" s="239"/>
      <c r="K1118" s="239"/>
      <c r="L1118" s="239"/>
      <c r="M1118" s="239"/>
      <c r="N1118" s="239"/>
      <c r="O1118" s="210">
        <f t="shared" si="214"/>
        <v>0.1128</v>
      </c>
    </row>
    <row r="1119" spans="1:15" ht="15" customHeight="1">
      <c r="A1119" s="228" t="s">
        <v>2029</v>
      </c>
      <c r="B1119" s="229" t="s">
        <v>2030</v>
      </c>
      <c r="C1119" s="230">
        <v>10265</v>
      </c>
      <c r="D1119" s="235">
        <v>0</v>
      </c>
      <c r="E1119" s="231">
        <f t="shared" si="212"/>
        <v>0</v>
      </c>
      <c r="F1119" s="232"/>
      <c r="G1119" s="233">
        <v>0</v>
      </c>
      <c r="H1119" s="234">
        <f t="shared" si="213"/>
        <v>0</v>
      </c>
      <c r="I1119" s="239">
        <v>0</v>
      </c>
      <c r="J1119" s="239"/>
      <c r="K1119" s="239"/>
      <c r="L1119" s="239"/>
      <c r="M1119" s="239"/>
      <c r="N1119" s="239"/>
      <c r="O1119" s="210">
        <f t="shared" si="214"/>
        <v>0</v>
      </c>
    </row>
    <row r="1120" spans="1:15" ht="15" customHeight="1">
      <c r="A1120" s="228" t="s">
        <v>2031</v>
      </c>
      <c r="B1120" s="229" t="s">
        <v>2032</v>
      </c>
      <c r="C1120" s="230">
        <f>SUM(C1121:C1134)</f>
        <v>172</v>
      </c>
      <c r="D1120" s="230">
        <f>SUM(D1121:D1134)</f>
        <v>333</v>
      </c>
      <c r="E1120" s="231">
        <f t="shared" si="212"/>
        <v>193.6046511627907</v>
      </c>
      <c r="F1120" s="232"/>
      <c r="G1120" s="233">
        <v>333</v>
      </c>
      <c r="H1120" s="234">
        <f t="shared" si="213"/>
        <v>333</v>
      </c>
      <c r="I1120" s="239">
        <f aca="true" t="shared" si="215" ref="I1120:N1120">SUM(I1121:I1134)</f>
        <v>333</v>
      </c>
      <c r="J1120" s="239">
        <f t="shared" si="215"/>
        <v>0</v>
      </c>
      <c r="K1120" s="239">
        <f t="shared" si="215"/>
        <v>0</v>
      </c>
      <c r="L1120" s="239">
        <f t="shared" si="215"/>
        <v>0</v>
      </c>
      <c r="M1120" s="239">
        <f t="shared" si="215"/>
        <v>0</v>
      </c>
      <c r="N1120" s="239">
        <f t="shared" si="215"/>
        <v>0</v>
      </c>
      <c r="O1120" s="210">
        <f t="shared" si="214"/>
        <v>0.0333</v>
      </c>
    </row>
    <row r="1121" spans="1:15" ht="15" customHeight="1">
      <c r="A1121" s="228" t="s">
        <v>2033</v>
      </c>
      <c r="B1121" s="229" t="s">
        <v>71</v>
      </c>
      <c r="C1121" s="230">
        <v>71</v>
      </c>
      <c r="D1121" s="235">
        <v>113</v>
      </c>
      <c r="E1121" s="231">
        <f t="shared" si="212"/>
        <v>159.1549295774648</v>
      </c>
      <c r="F1121" s="232"/>
      <c r="G1121" s="233">
        <v>113</v>
      </c>
      <c r="H1121" s="234">
        <f t="shared" si="213"/>
        <v>113</v>
      </c>
      <c r="I1121" s="239">
        <v>113</v>
      </c>
      <c r="J1121" s="239"/>
      <c r="K1121" s="239"/>
      <c r="L1121" s="239"/>
      <c r="M1121" s="239"/>
      <c r="N1121" s="239"/>
      <c r="O1121" s="210">
        <f t="shared" si="214"/>
        <v>0.0113</v>
      </c>
    </row>
    <row r="1122" spans="1:15" ht="15" customHeight="1">
      <c r="A1122" s="228" t="s">
        <v>2034</v>
      </c>
      <c r="B1122" s="229" t="s">
        <v>73</v>
      </c>
      <c r="C1122" s="230">
        <v>0</v>
      </c>
      <c r="D1122" s="235">
        <v>0</v>
      </c>
      <c r="E1122" s="231">
        <f t="shared" si="212"/>
      </c>
      <c r="F1122" s="232"/>
      <c r="G1122" s="233">
        <v>0</v>
      </c>
      <c r="H1122" s="234">
        <f t="shared" si="213"/>
        <v>0</v>
      </c>
      <c r="I1122" s="239">
        <v>0</v>
      </c>
      <c r="J1122" s="239"/>
      <c r="K1122" s="239"/>
      <c r="L1122" s="239"/>
      <c r="M1122" s="239"/>
      <c r="N1122" s="239"/>
      <c r="O1122" s="210">
        <f t="shared" si="214"/>
        <v>0</v>
      </c>
    </row>
    <row r="1123" spans="1:15" ht="15" customHeight="1">
      <c r="A1123" s="228" t="s">
        <v>2035</v>
      </c>
      <c r="B1123" s="229" t="s">
        <v>75</v>
      </c>
      <c r="C1123" s="230">
        <v>0</v>
      </c>
      <c r="D1123" s="235">
        <v>0</v>
      </c>
      <c r="E1123" s="231">
        <f t="shared" si="212"/>
      </c>
      <c r="F1123" s="232"/>
      <c r="G1123" s="233">
        <v>0</v>
      </c>
      <c r="H1123" s="234">
        <f t="shared" si="213"/>
        <v>0</v>
      </c>
      <c r="I1123" s="239">
        <v>0</v>
      </c>
      <c r="J1123" s="239"/>
      <c r="K1123" s="239"/>
      <c r="L1123" s="239"/>
      <c r="M1123" s="239"/>
      <c r="N1123" s="239"/>
      <c r="O1123" s="210">
        <f t="shared" si="214"/>
        <v>0</v>
      </c>
    </row>
    <row r="1124" spans="1:15" ht="15" customHeight="1">
      <c r="A1124" s="228" t="s">
        <v>2036</v>
      </c>
      <c r="B1124" s="229" t="s">
        <v>2037</v>
      </c>
      <c r="C1124" s="230">
        <v>101</v>
      </c>
      <c r="D1124" s="235">
        <v>220</v>
      </c>
      <c r="E1124" s="231">
        <f t="shared" si="212"/>
        <v>217.82178217821783</v>
      </c>
      <c r="F1124" s="232"/>
      <c r="G1124" s="233">
        <v>220</v>
      </c>
      <c r="H1124" s="234">
        <f t="shared" si="213"/>
        <v>220</v>
      </c>
      <c r="I1124" s="239">
        <v>220</v>
      </c>
      <c r="J1124" s="239"/>
      <c r="K1124" s="239"/>
      <c r="L1124" s="239"/>
      <c r="M1124" s="239"/>
      <c r="N1124" s="239"/>
      <c r="O1124" s="210">
        <f t="shared" si="214"/>
        <v>0.022</v>
      </c>
    </row>
    <row r="1125" spans="1:15" ht="15" customHeight="1">
      <c r="A1125" s="228" t="s">
        <v>2038</v>
      </c>
      <c r="B1125" s="229" t="s">
        <v>2039</v>
      </c>
      <c r="C1125" s="230">
        <v>0</v>
      </c>
      <c r="D1125" s="235">
        <v>0</v>
      </c>
      <c r="E1125" s="231">
        <f t="shared" si="212"/>
      </c>
      <c r="F1125" s="232"/>
      <c r="G1125" s="233">
        <v>0</v>
      </c>
      <c r="H1125" s="234">
        <f t="shared" si="213"/>
        <v>0</v>
      </c>
      <c r="I1125" s="239">
        <v>0</v>
      </c>
      <c r="J1125" s="239"/>
      <c r="K1125" s="239"/>
      <c r="L1125" s="239"/>
      <c r="M1125" s="239"/>
      <c r="N1125" s="239"/>
      <c r="O1125" s="210">
        <f t="shared" si="214"/>
        <v>0</v>
      </c>
    </row>
    <row r="1126" spans="1:15" ht="15" customHeight="1">
      <c r="A1126" s="228" t="s">
        <v>2040</v>
      </c>
      <c r="B1126" s="229" t="s">
        <v>2041</v>
      </c>
      <c r="C1126" s="230">
        <v>0</v>
      </c>
      <c r="D1126" s="235">
        <v>0</v>
      </c>
      <c r="E1126" s="231">
        <f t="shared" si="212"/>
      </c>
      <c r="F1126" s="232"/>
      <c r="G1126" s="233">
        <v>0</v>
      </c>
      <c r="H1126" s="234">
        <f t="shared" si="213"/>
        <v>0</v>
      </c>
      <c r="I1126" s="239">
        <v>0</v>
      </c>
      <c r="J1126" s="239"/>
      <c r="K1126" s="239"/>
      <c r="L1126" s="239"/>
      <c r="M1126" s="239"/>
      <c r="N1126" s="239"/>
      <c r="O1126" s="210">
        <f t="shared" si="214"/>
        <v>0</v>
      </c>
    </row>
    <row r="1127" spans="1:15" ht="15" customHeight="1">
      <c r="A1127" s="228" t="s">
        <v>2042</v>
      </c>
      <c r="B1127" s="229" t="s">
        <v>2043</v>
      </c>
      <c r="C1127" s="230">
        <v>0</v>
      </c>
      <c r="D1127" s="235">
        <v>0</v>
      </c>
      <c r="E1127" s="231">
        <f t="shared" si="212"/>
      </c>
      <c r="F1127" s="232"/>
      <c r="G1127" s="233">
        <v>0</v>
      </c>
      <c r="H1127" s="234">
        <f t="shared" si="213"/>
        <v>0</v>
      </c>
      <c r="I1127" s="239">
        <v>0</v>
      </c>
      <c r="J1127" s="239"/>
      <c r="K1127" s="239"/>
      <c r="L1127" s="239"/>
      <c r="M1127" s="239"/>
      <c r="N1127" s="239"/>
      <c r="O1127" s="210">
        <f t="shared" si="214"/>
        <v>0</v>
      </c>
    </row>
    <row r="1128" spans="1:15" ht="15" customHeight="1">
      <c r="A1128" s="228" t="s">
        <v>2044</v>
      </c>
      <c r="B1128" s="229" t="s">
        <v>2045</v>
      </c>
      <c r="C1128" s="230">
        <v>0</v>
      </c>
      <c r="D1128" s="235">
        <v>0</v>
      </c>
      <c r="E1128" s="231">
        <f t="shared" si="212"/>
      </c>
      <c r="F1128" s="232"/>
      <c r="G1128" s="233">
        <v>0</v>
      </c>
      <c r="H1128" s="234">
        <f t="shared" si="213"/>
        <v>0</v>
      </c>
      <c r="I1128" s="239">
        <v>0</v>
      </c>
      <c r="J1128" s="239"/>
      <c r="K1128" s="239"/>
      <c r="L1128" s="239"/>
      <c r="M1128" s="239"/>
      <c r="N1128" s="239"/>
      <c r="O1128" s="210">
        <f t="shared" si="214"/>
        <v>0</v>
      </c>
    </row>
    <row r="1129" spans="1:15" ht="15" customHeight="1">
      <c r="A1129" s="228" t="s">
        <v>2046</v>
      </c>
      <c r="B1129" s="229" t="s">
        <v>2047</v>
      </c>
      <c r="C1129" s="230">
        <v>0</v>
      </c>
      <c r="D1129" s="235">
        <v>0</v>
      </c>
      <c r="E1129" s="231">
        <f t="shared" si="212"/>
      </c>
      <c r="F1129" s="232"/>
      <c r="G1129" s="233">
        <v>0</v>
      </c>
      <c r="H1129" s="234">
        <f t="shared" si="213"/>
        <v>0</v>
      </c>
      <c r="I1129" s="239">
        <v>0</v>
      </c>
      <c r="J1129" s="239"/>
      <c r="K1129" s="239"/>
      <c r="L1129" s="239"/>
      <c r="M1129" s="239"/>
      <c r="N1129" s="239"/>
      <c r="O1129" s="210">
        <f t="shared" si="214"/>
        <v>0</v>
      </c>
    </row>
    <row r="1130" spans="1:15" ht="15" customHeight="1">
      <c r="A1130" s="228" t="s">
        <v>2048</v>
      </c>
      <c r="B1130" s="229" t="s">
        <v>2049</v>
      </c>
      <c r="C1130" s="230">
        <v>0</v>
      </c>
      <c r="D1130" s="235">
        <v>0</v>
      </c>
      <c r="E1130" s="231">
        <f t="shared" si="212"/>
      </c>
      <c r="F1130" s="232"/>
      <c r="G1130" s="233">
        <v>0</v>
      </c>
      <c r="H1130" s="234">
        <f t="shared" si="213"/>
        <v>0</v>
      </c>
      <c r="I1130" s="239">
        <v>0</v>
      </c>
      <c r="J1130" s="239"/>
      <c r="K1130" s="239"/>
      <c r="L1130" s="239"/>
      <c r="M1130" s="239"/>
      <c r="N1130" s="239"/>
      <c r="O1130" s="210">
        <f t="shared" si="214"/>
        <v>0</v>
      </c>
    </row>
    <row r="1131" spans="1:15" ht="15" customHeight="1">
      <c r="A1131" s="228" t="s">
        <v>2050</v>
      </c>
      <c r="B1131" s="229" t="s">
        <v>2051</v>
      </c>
      <c r="C1131" s="230">
        <v>0</v>
      </c>
      <c r="D1131" s="235">
        <v>0</v>
      </c>
      <c r="E1131" s="231">
        <f t="shared" si="212"/>
      </c>
      <c r="F1131" s="232"/>
      <c r="G1131" s="233">
        <v>0</v>
      </c>
      <c r="H1131" s="234">
        <f t="shared" si="213"/>
        <v>0</v>
      </c>
      <c r="I1131" s="239">
        <v>0</v>
      </c>
      <c r="J1131" s="239"/>
      <c r="K1131" s="239"/>
      <c r="L1131" s="239"/>
      <c r="M1131" s="239"/>
      <c r="N1131" s="239"/>
      <c r="O1131" s="210">
        <f t="shared" si="214"/>
        <v>0</v>
      </c>
    </row>
    <row r="1132" spans="1:15" ht="15" customHeight="1">
      <c r="A1132" s="228" t="s">
        <v>2052</v>
      </c>
      <c r="B1132" s="229" t="s">
        <v>2053</v>
      </c>
      <c r="C1132" s="230">
        <v>0</v>
      </c>
      <c r="D1132" s="235">
        <v>0</v>
      </c>
      <c r="E1132" s="231">
        <f t="shared" si="212"/>
      </c>
      <c r="F1132" s="232"/>
      <c r="G1132" s="233">
        <v>0</v>
      </c>
      <c r="H1132" s="234">
        <f t="shared" si="213"/>
        <v>0</v>
      </c>
      <c r="I1132" s="239">
        <v>0</v>
      </c>
      <c r="J1132" s="239"/>
      <c r="K1132" s="239"/>
      <c r="L1132" s="239"/>
      <c r="M1132" s="239"/>
      <c r="N1132" s="239"/>
      <c r="O1132" s="210">
        <f t="shared" si="214"/>
        <v>0</v>
      </c>
    </row>
    <row r="1133" spans="1:15" ht="15" customHeight="1">
      <c r="A1133" s="228" t="s">
        <v>2054</v>
      </c>
      <c r="B1133" s="229" t="s">
        <v>2055</v>
      </c>
      <c r="C1133" s="230">
        <v>0</v>
      </c>
      <c r="D1133" s="235">
        <v>0</v>
      </c>
      <c r="E1133" s="231">
        <f t="shared" si="212"/>
      </c>
      <c r="F1133" s="232"/>
      <c r="G1133" s="233">
        <v>0</v>
      </c>
      <c r="H1133" s="234">
        <f t="shared" si="213"/>
        <v>0</v>
      </c>
      <c r="I1133" s="239">
        <v>0</v>
      </c>
      <c r="J1133" s="239"/>
      <c r="K1133" s="239"/>
      <c r="L1133" s="239"/>
      <c r="M1133" s="239"/>
      <c r="N1133" s="239"/>
      <c r="O1133" s="210">
        <f t="shared" si="214"/>
        <v>0</v>
      </c>
    </row>
    <row r="1134" spans="1:15" ht="15" customHeight="1">
      <c r="A1134" s="228" t="s">
        <v>2056</v>
      </c>
      <c r="B1134" s="229" t="s">
        <v>2057</v>
      </c>
      <c r="C1134" s="230">
        <v>0</v>
      </c>
      <c r="D1134" s="235">
        <v>0</v>
      </c>
      <c r="E1134" s="231">
        <f t="shared" si="212"/>
      </c>
      <c r="F1134" s="232"/>
      <c r="G1134" s="233">
        <v>0</v>
      </c>
      <c r="H1134" s="234">
        <f t="shared" si="213"/>
        <v>0</v>
      </c>
      <c r="I1134" s="239">
        <v>0</v>
      </c>
      <c r="J1134" s="239"/>
      <c r="K1134" s="239"/>
      <c r="L1134" s="239"/>
      <c r="M1134" s="239"/>
      <c r="N1134" s="239"/>
      <c r="O1134" s="210">
        <f t="shared" si="214"/>
        <v>0</v>
      </c>
    </row>
    <row r="1135" spans="1:15" ht="15" customHeight="1">
      <c r="A1135" s="228" t="s">
        <v>2058</v>
      </c>
      <c r="B1135" s="229" t="s">
        <v>2059</v>
      </c>
      <c r="C1135" s="230">
        <v>0</v>
      </c>
      <c r="D1135" s="235">
        <v>0</v>
      </c>
      <c r="E1135" s="231">
        <f t="shared" si="212"/>
      </c>
      <c r="F1135" s="232"/>
      <c r="G1135" s="233">
        <v>0</v>
      </c>
      <c r="H1135" s="234">
        <f t="shared" si="213"/>
        <v>0</v>
      </c>
      <c r="I1135" s="239"/>
      <c r="J1135" s="239"/>
      <c r="K1135" s="239"/>
      <c r="L1135" s="239"/>
      <c r="M1135" s="239"/>
      <c r="N1135" s="239"/>
      <c r="O1135" s="210">
        <f t="shared" si="214"/>
        <v>0</v>
      </c>
    </row>
    <row r="1136" spans="1:15" ht="15" customHeight="1">
      <c r="A1136" s="228" t="s">
        <v>2060</v>
      </c>
      <c r="B1136" s="229" t="s">
        <v>2061</v>
      </c>
      <c r="C1136" s="230">
        <f>C1137+C1148+C1152</f>
        <v>49830</v>
      </c>
      <c r="D1136" s="230">
        <f>D1137+D1148+D1152</f>
        <v>48981</v>
      </c>
      <c r="E1136" s="231">
        <f t="shared" si="212"/>
        <v>98.29620710415412</v>
      </c>
      <c r="F1136" s="232"/>
      <c r="G1136" s="233">
        <v>7783</v>
      </c>
      <c r="H1136" s="234">
        <f t="shared" si="213"/>
        <v>48981</v>
      </c>
      <c r="I1136" s="239">
        <f aca="true" t="shared" si="216" ref="I1136:N1136">I1137+I1148+I1152</f>
        <v>46981</v>
      </c>
      <c r="J1136" s="239">
        <f t="shared" si="216"/>
        <v>0</v>
      </c>
      <c r="K1136" s="239">
        <f t="shared" si="216"/>
        <v>2000</v>
      </c>
      <c r="L1136" s="239">
        <f t="shared" si="216"/>
        <v>0</v>
      </c>
      <c r="M1136" s="239">
        <f t="shared" si="216"/>
        <v>0</v>
      </c>
      <c r="N1136" s="239">
        <f t="shared" si="216"/>
        <v>0</v>
      </c>
      <c r="O1136" s="210">
        <f t="shared" si="214"/>
        <v>4.8981</v>
      </c>
    </row>
    <row r="1137" spans="1:15" ht="15" customHeight="1">
      <c r="A1137" s="228" t="s">
        <v>2062</v>
      </c>
      <c r="B1137" s="229" t="s">
        <v>2063</v>
      </c>
      <c r="C1137" s="230">
        <f>SUM(C1138:C1147)</f>
        <v>42060</v>
      </c>
      <c r="D1137" s="230">
        <f>SUM(D1138:D1147)</f>
        <v>41199</v>
      </c>
      <c r="E1137" s="231">
        <f t="shared" si="212"/>
        <v>97.95292439372325</v>
      </c>
      <c r="F1137" s="232"/>
      <c r="G1137" s="233">
        <v>0</v>
      </c>
      <c r="H1137" s="234">
        <f t="shared" si="213"/>
        <v>41199</v>
      </c>
      <c r="I1137" s="239">
        <f aca="true" t="shared" si="217" ref="I1137:N1137">SUM(I1138:I1147)</f>
        <v>39199</v>
      </c>
      <c r="J1137" s="239">
        <f t="shared" si="217"/>
        <v>0</v>
      </c>
      <c r="K1137" s="239">
        <f t="shared" si="217"/>
        <v>2000</v>
      </c>
      <c r="L1137" s="239">
        <f t="shared" si="217"/>
        <v>0</v>
      </c>
      <c r="M1137" s="239">
        <f t="shared" si="217"/>
        <v>0</v>
      </c>
      <c r="N1137" s="239">
        <f t="shared" si="217"/>
        <v>0</v>
      </c>
      <c r="O1137" s="210">
        <f t="shared" si="214"/>
        <v>4.1199</v>
      </c>
    </row>
    <row r="1138" spans="1:15" ht="15" customHeight="1">
      <c r="A1138" s="228" t="s">
        <v>2064</v>
      </c>
      <c r="B1138" s="229" t="s">
        <v>2065</v>
      </c>
      <c r="C1138" s="230">
        <v>0</v>
      </c>
      <c r="D1138" s="235">
        <v>0</v>
      </c>
      <c r="E1138" s="231">
        <f t="shared" si="212"/>
      </c>
      <c r="F1138" s="232"/>
      <c r="G1138" s="233">
        <v>0</v>
      </c>
      <c r="H1138" s="234">
        <f t="shared" si="213"/>
        <v>0</v>
      </c>
      <c r="I1138" s="239"/>
      <c r="J1138" s="239"/>
      <c r="K1138" s="239"/>
      <c r="L1138" s="239"/>
      <c r="M1138" s="239"/>
      <c r="N1138" s="239"/>
      <c r="O1138" s="210">
        <f t="shared" si="214"/>
        <v>0</v>
      </c>
    </row>
    <row r="1139" spans="1:15" ht="15" customHeight="1">
      <c r="A1139" s="228" t="s">
        <v>2066</v>
      </c>
      <c r="B1139" s="229" t="s">
        <v>2067</v>
      </c>
      <c r="C1139" s="230">
        <v>9784</v>
      </c>
      <c r="D1139" s="235">
        <v>9533</v>
      </c>
      <c r="E1139" s="231">
        <f t="shared" si="212"/>
        <v>97.43458708094849</v>
      </c>
      <c r="F1139" s="232"/>
      <c r="G1139" s="233">
        <v>0</v>
      </c>
      <c r="H1139" s="234">
        <f t="shared" si="213"/>
        <v>9533</v>
      </c>
      <c r="I1139" s="239">
        <v>9533</v>
      </c>
      <c r="J1139" s="239"/>
      <c r="K1139" s="239"/>
      <c r="L1139" s="239"/>
      <c r="M1139" s="239"/>
      <c r="N1139" s="239"/>
      <c r="O1139" s="210">
        <f t="shared" si="214"/>
        <v>0.9533</v>
      </c>
    </row>
    <row r="1140" spans="1:15" ht="15" customHeight="1">
      <c r="A1140" s="228" t="s">
        <v>2068</v>
      </c>
      <c r="B1140" s="229" t="s">
        <v>2069</v>
      </c>
      <c r="C1140" s="230">
        <v>24231</v>
      </c>
      <c r="D1140" s="235">
        <v>23651</v>
      </c>
      <c r="E1140" s="231">
        <f t="shared" si="212"/>
        <v>97.60637200280632</v>
      </c>
      <c r="F1140" s="232"/>
      <c r="G1140" s="233">
        <v>0</v>
      </c>
      <c r="H1140" s="234">
        <f t="shared" si="213"/>
        <v>23651</v>
      </c>
      <c r="I1140" s="239">
        <v>23651</v>
      </c>
      <c r="J1140" s="239"/>
      <c r="K1140" s="239"/>
      <c r="L1140" s="239"/>
      <c r="M1140" s="239"/>
      <c r="N1140" s="239"/>
      <c r="O1140" s="210">
        <f t="shared" si="214"/>
        <v>2.3651</v>
      </c>
    </row>
    <row r="1141" spans="1:15" ht="15" customHeight="1">
      <c r="A1141" s="228" t="s">
        <v>2070</v>
      </c>
      <c r="B1141" s="229" t="s">
        <v>2071</v>
      </c>
      <c r="C1141" s="230">
        <v>0</v>
      </c>
      <c r="D1141" s="235">
        <v>0</v>
      </c>
      <c r="E1141" s="231">
        <f t="shared" si="212"/>
      </c>
      <c r="F1141" s="232"/>
      <c r="G1141" s="233">
        <v>0</v>
      </c>
      <c r="H1141" s="234">
        <f t="shared" si="213"/>
        <v>0</v>
      </c>
      <c r="I1141" s="239"/>
      <c r="J1141" s="239"/>
      <c r="K1141" s="239"/>
      <c r="L1141" s="239"/>
      <c r="M1141" s="239"/>
      <c r="N1141" s="239"/>
      <c r="O1141" s="210">
        <f t="shared" si="214"/>
        <v>0</v>
      </c>
    </row>
    <row r="1142" spans="1:15" ht="15" customHeight="1">
      <c r="A1142" s="228" t="s">
        <v>2072</v>
      </c>
      <c r="B1142" s="229" t="s">
        <v>2073</v>
      </c>
      <c r="C1142" s="230">
        <v>0</v>
      </c>
      <c r="D1142" s="235">
        <v>0</v>
      </c>
      <c r="E1142" s="231">
        <f t="shared" si="212"/>
      </c>
      <c r="F1142" s="232"/>
      <c r="G1142" s="233">
        <v>0</v>
      </c>
      <c r="H1142" s="234">
        <f t="shared" si="213"/>
        <v>0</v>
      </c>
      <c r="I1142" s="239"/>
      <c r="J1142" s="239"/>
      <c r="K1142" s="239"/>
      <c r="L1142" s="239"/>
      <c r="M1142" s="239"/>
      <c r="N1142" s="239"/>
      <c r="O1142" s="210">
        <f t="shared" si="214"/>
        <v>0</v>
      </c>
    </row>
    <row r="1143" spans="1:15" ht="15" customHeight="1">
      <c r="A1143" s="228" t="s">
        <v>2074</v>
      </c>
      <c r="B1143" s="229" t="s">
        <v>2075</v>
      </c>
      <c r="C1143" s="230">
        <v>0</v>
      </c>
      <c r="D1143" s="235">
        <v>0</v>
      </c>
      <c r="E1143" s="231">
        <f t="shared" si="212"/>
      </c>
      <c r="F1143" s="232"/>
      <c r="G1143" s="233">
        <v>0</v>
      </c>
      <c r="H1143" s="234">
        <f t="shared" si="213"/>
        <v>0</v>
      </c>
      <c r="I1143" s="239"/>
      <c r="J1143" s="239"/>
      <c r="K1143" s="239"/>
      <c r="L1143" s="239"/>
      <c r="M1143" s="239"/>
      <c r="N1143" s="239"/>
      <c r="O1143" s="210">
        <f t="shared" si="214"/>
        <v>0</v>
      </c>
    </row>
    <row r="1144" spans="1:15" ht="15" customHeight="1">
      <c r="A1144" s="228" t="s">
        <v>2076</v>
      </c>
      <c r="B1144" s="229" t="s">
        <v>2077</v>
      </c>
      <c r="C1144" s="230">
        <v>1845</v>
      </c>
      <c r="D1144" s="235">
        <v>1830</v>
      </c>
      <c r="E1144" s="231">
        <f t="shared" si="212"/>
        <v>99.1869918699187</v>
      </c>
      <c r="F1144" s="232"/>
      <c r="G1144" s="233">
        <v>0</v>
      </c>
      <c r="H1144" s="234">
        <f t="shared" si="213"/>
        <v>1830</v>
      </c>
      <c r="I1144" s="239">
        <v>1830</v>
      </c>
      <c r="J1144" s="239"/>
      <c r="K1144" s="239"/>
      <c r="L1144" s="239"/>
      <c r="M1144" s="239"/>
      <c r="N1144" s="239"/>
      <c r="O1144" s="210">
        <f t="shared" si="214"/>
        <v>0.183</v>
      </c>
    </row>
    <row r="1145" spans="1:15" ht="15" customHeight="1">
      <c r="A1145" s="228" t="s">
        <v>2078</v>
      </c>
      <c r="B1145" s="229" t="s">
        <v>2079</v>
      </c>
      <c r="C1145" s="230">
        <v>0</v>
      </c>
      <c r="D1145" s="235">
        <v>0</v>
      </c>
      <c r="E1145" s="231">
        <f t="shared" si="212"/>
      </c>
      <c r="F1145" s="232"/>
      <c r="G1145" s="233">
        <v>0</v>
      </c>
      <c r="H1145" s="234">
        <f t="shared" si="213"/>
        <v>0</v>
      </c>
      <c r="I1145" s="239"/>
      <c r="J1145" s="239"/>
      <c r="K1145" s="239"/>
      <c r="L1145" s="239"/>
      <c r="M1145" s="239"/>
      <c r="N1145" s="239"/>
      <c r="O1145" s="210">
        <f t="shared" si="214"/>
        <v>0</v>
      </c>
    </row>
    <row r="1146" spans="1:15" ht="15" customHeight="1">
      <c r="A1146" s="228" t="s">
        <v>2080</v>
      </c>
      <c r="B1146" s="229" t="s">
        <v>2081</v>
      </c>
      <c r="C1146" s="230">
        <v>0</v>
      </c>
      <c r="D1146" s="235">
        <v>0</v>
      </c>
      <c r="E1146" s="231">
        <f t="shared" si="212"/>
      </c>
      <c r="F1146" s="232"/>
      <c r="G1146" s="233">
        <v>0</v>
      </c>
      <c r="H1146" s="234">
        <f t="shared" si="213"/>
        <v>0</v>
      </c>
      <c r="I1146" s="239"/>
      <c r="J1146" s="239"/>
      <c r="K1146" s="239"/>
      <c r="L1146" s="239"/>
      <c r="M1146" s="239"/>
      <c r="N1146" s="239"/>
      <c r="O1146" s="210">
        <f t="shared" si="214"/>
        <v>0</v>
      </c>
    </row>
    <row r="1147" spans="1:15" ht="15" customHeight="1">
      <c r="A1147" s="228" t="s">
        <v>2082</v>
      </c>
      <c r="B1147" s="229" t="s">
        <v>2083</v>
      </c>
      <c r="C1147" s="230">
        <v>6200</v>
      </c>
      <c r="D1147" s="235">
        <v>6185</v>
      </c>
      <c r="E1147" s="231">
        <f t="shared" si="212"/>
        <v>99.75806451612902</v>
      </c>
      <c r="F1147" s="232"/>
      <c r="G1147" s="233">
        <v>0</v>
      </c>
      <c r="H1147" s="234">
        <f t="shared" si="213"/>
        <v>6185</v>
      </c>
      <c r="I1147" s="239">
        <v>4185</v>
      </c>
      <c r="J1147" s="239"/>
      <c r="K1147" s="239">
        <v>2000</v>
      </c>
      <c r="L1147" s="239"/>
      <c r="M1147" s="239"/>
      <c r="N1147" s="239"/>
      <c r="O1147" s="210">
        <f t="shared" si="214"/>
        <v>0.6185</v>
      </c>
    </row>
    <row r="1148" spans="1:15" ht="15" customHeight="1">
      <c r="A1148" s="228" t="s">
        <v>2084</v>
      </c>
      <c r="B1148" s="229" t="s">
        <v>2085</v>
      </c>
      <c r="C1148" s="230">
        <f>SUM(C1149:C1151)</f>
        <v>5971</v>
      </c>
      <c r="D1148" s="230">
        <f>SUM(D1149:D1151)</f>
        <v>7192</v>
      </c>
      <c r="E1148" s="231">
        <f t="shared" si="212"/>
        <v>120.44883604086418</v>
      </c>
      <c r="F1148" s="232"/>
      <c r="G1148" s="233">
        <v>7192</v>
      </c>
      <c r="H1148" s="234">
        <f t="shared" si="213"/>
        <v>7192</v>
      </c>
      <c r="I1148" s="239">
        <f aca="true" t="shared" si="218" ref="I1148:N1148">SUM(I1149:I1151)</f>
        <v>7192</v>
      </c>
      <c r="J1148" s="239">
        <f t="shared" si="218"/>
        <v>0</v>
      </c>
      <c r="K1148" s="239">
        <f t="shared" si="218"/>
        <v>0</v>
      </c>
      <c r="L1148" s="239">
        <f t="shared" si="218"/>
        <v>0</v>
      </c>
      <c r="M1148" s="239">
        <f t="shared" si="218"/>
        <v>0</v>
      </c>
      <c r="N1148" s="239">
        <f t="shared" si="218"/>
        <v>0</v>
      </c>
      <c r="O1148" s="210">
        <f t="shared" si="214"/>
        <v>0.7192</v>
      </c>
    </row>
    <row r="1149" spans="1:15" ht="15" customHeight="1">
      <c r="A1149" s="228" t="s">
        <v>2086</v>
      </c>
      <c r="B1149" s="229" t="s">
        <v>2087</v>
      </c>
      <c r="C1149" s="230">
        <v>5971</v>
      </c>
      <c r="D1149" s="235">
        <v>7192</v>
      </c>
      <c r="E1149" s="231">
        <f t="shared" si="212"/>
        <v>120.44883604086418</v>
      </c>
      <c r="F1149" s="232"/>
      <c r="G1149" s="233">
        <v>7192</v>
      </c>
      <c r="H1149" s="234">
        <f t="shared" si="213"/>
        <v>7192</v>
      </c>
      <c r="I1149" s="239">
        <v>7192</v>
      </c>
      <c r="J1149" s="239"/>
      <c r="K1149" s="239"/>
      <c r="L1149" s="239"/>
      <c r="M1149" s="239"/>
      <c r="N1149" s="239"/>
      <c r="O1149" s="210">
        <f t="shared" si="214"/>
        <v>0.7192</v>
      </c>
    </row>
    <row r="1150" spans="1:15" ht="15" customHeight="1">
      <c r="A1150" s="228" t="s">
        <v>2088</v>
      </c>
      <c r="B1150" s="229" t="s">
        <v>2089</v>
      </c>
      <c r="C1150" s="230">
        <v>0</v>
      </c>
      <c r="D1150" s="235">
        <v>0</v>
      </c>
      <c r="E1150" s="231">
        <f t="shared" si="212"/>
      </c>
      <c r="F1150" s="232"/>
      <c r="G1150" s="233">
        <v>0</v>
      </c>
      <c r="H1150" s="234">
        <f t="shared" si="213"/>
        <v>0</v>
      </c>
      <c r="I1150" s="239">
        <v>0</v>
      </c>
      <c r="J1150" s="239"/>
      <c r="K1150" s="239"/>
      <c r="L1150" s="239"/>
      <c r="M1150" s="239"/>
      <c r="N1150" s="239"/>
      <c r="O1150" s="210">
        <f t="shared" si="214"/>
        <v>0</v>
      </c>
    </row>
    <row r="1151" spans="1:15" ht="15" customHeight="1">
      <c r="A1151" s="228" t="s">
        <v>2090</v>
      </c>
      <c r="B1151" s="229" t="s">
        <v>2091</v>
      </c>
      <c r="C1151" s="230">
        <v>0</v>
      </c>
      <c r="D1151" s="235">
        <v>0</v>
      </c>
      <c r="E1151" s="231">
        <f t="shared" si="212"/>
      </c>
      <c r="F1151" s="232"/>
      <c r="G1151" s="233">
        <v>0</v>
      </c>
      <c r="H1151" s="234">
        <f t="shared" si="213"/>
        <v>0</v>
      </c>
      <c r="I1151" s="239">
        <v>0</v>
      </c>
      <c r="J1151" s="239"/>
      <c r="K1151" s="239"/>
      <c r="L1151" s="239"/>
      <c r="M1151" s="239"/>
      <c r="N1151" s="239"/>
      <c r="O1151" s="210">
        <f t="shared" si="214"/>
        <v>0</v>
      </c>
    </row>
    <row r="1152" spans="1:15" ht="15" customHeight="1">
      <c r="A1152" s="228" t="s">
        <v>2092</v>
      </c>
      <c r="B1152" s="229" t="s">
        <v>2093</v>
      </c>
      <c r="C1152" s="230">
        <f>SUM(C1153:C1155)</f>
        <v>1799</v>
      </c>
      <c r="D1152" s="230">
        <f>SUM(D1153:D1155)</f>
        <v>590</v>
      </c>
      <c r="E1152" s="231">
        <f t="shared" si="212"/>
        <v>32.79599777654252</v>
      </c>
      <c r="F1152" s="232"/>
      <c r="G1152" s="233">
        <v>590</v>
      </c>
      <c r="H1152" s="234">
        <f t="shared" si="213"/>
        <v>590</v>
      </c>
      <c r="I1152" s="239">
        <f aca="true" t="shared" si="219" ref="I1152:N1152">SUM(I1153:I1155)</f>
        <v>590</v>
      </c>
      <c r="J1152" s="239">
        <f t="shared" si="219"/>
        <v>0</v>
      </c>
      <c r="K1152" s="239">
        <f t="shared" si="219"/>
        <v>0</v>
      </c>
      <c r="L1152" s="239">
        <f t="shared" si="219"/>
        <v>0</v>
      </c>
      <c r="M1152" s="239">
        <f t="shared" si="219"/>
        <v>0</v>
      </c>
      <c r="N1152" s="239">
        <f t="shared" si="219"/>
        <v>0</v>
      </c>
      <c r="O1152" s="210">
        <f t="shared" si="214"/>
        <v>0.059</v>
      </c>
    </row>
    <row r="1153" spans="1:15" ht="15" customHeight="1">
      <c r="A1153" s="228" t="s">
        <v>2094</v>
      </c>
      <c r="B1153" s="229" t="s">
        <v>2095</v>
      </c>
      <c r="C1153" s="230">
        <v>0</v>
      </c>
      <c r="D1153" s="235">
        <v>0</v>
      </c>
      <c r="E1153" s="231">
        <f t="shared" si="212"/>
      </c>
      <c r="F1153" s="232"/>
      <c r="G1153" s="233">
        <v>0</v>
      </c>
      <c r="H1153" s="234">
        <f t="shared" si="213"/>
        <v>0</v>
      </c>
      <c r="I1153" s="239">
        <v>0</v>
      </c>
      <c r="J1153" s="239"/>
      <c r="K1153" s="239"/>
      <c r="L1153" s="239"/>
      <c r="M1153" s="239"/>
      <c r="N1153" s="239"/>
      <c r="O1153" s="210">
        <f t="shared" si="214"/>
        <v>0</v>
      </c>
    </row>
    <row r="1154" spans="1:15" ht="15" customHeight="1">
      <c r="A1154" s="228" t="s">
        <v>2096</v>
      </c>
      <c r="B1154" s="229" t="s">
        <v>2097</v>
      </c>
      <c r="C1154" s="230">
        <v>1799</v>
      </c>
      <c r="D1154" s="235">
        <v>590</v>
      </c>
      <c r="E1154" s="231">
        <f t="shared" si="212"/>
        <v>32.79599777654252</v>
      </c>
      <c r="F1154" s="232"/>
      <c r="G1154" s="233">
        <v>590</v>
      </c>
      <c r="H1154" s="234">
        <f t="shared" si="213"/>
        <v>590</v>
      </c>
      <c r="I1154" s="239">
        <v>590</v>
      </c>
      <c r="J1154" s="239"/>
      <c r="K1154" s="239"/>
      <c r="L1154" s="239"/>
      <c r="M1154" s="239"/>
      <c r="N1154" s="239"/>
      <c r="O1154" s="210">
        <f t="shared" si="214"/>
        <v>0.059</v>
      </c>
    </row>
    <row r="1155" spans="1:15" ht="15" customHeight="1">
      <c r="A1155" s="228" t="s">
        <v>2098</v>
      </c>
      <c r="B1155" s="229" t="s">
        <v>2099</v>
      </c>
      <c r="C1155" s="230">
        <v>0</v>
      </c>
      <c r="D1155" s="235">
        <v>0</v>
      </c>
      <c r="E1155" s="231">
        <f t="shared" si="212"/>
      </c>
      <c r="F1155" s="232"/>
      <c r="G1155" s="233">
        <v>0</v>
      </c>
      <c r="H1155" s="234">
        <f t="shared" si="213"/>
        <v>0</v>
      </c>
      <c r="I1155" s="239">
        <v>0</v>
      </c>
      <c r="J1155" s="239"/>
      <c r="K1155" s="239"/>
      <c r="L1155" s="239"/>
      <c r="M1155" s="239"/>
      <c r="N1155" s="239"/>
      <c r="O1155" s="210">
        <f t="shared" si="214"/>
        <v>0</v>
      </c>
    </row>
    <row r="1156" spans="1:15" ht="15" customHeight="1">
      <c r="A1156" s="228" t="s">
        <v>2100</v>
      </c>
      <c r="B1156" s="229" t="s">
        <v>2101</v>
      </c>
      <c r="C1156" s="230">
        <f>C1157+C1175+C1181+C1187</f>
        <v>3607</v>
      </c>
      <c r="D1156" s="230">
        <f>D1157+D1175+D1181+D1187</f>
        <v>4785</v>
      </c>
      <c r="E1156" s="231">
        <f t="shared" si="212"/>
        <v>132.65871915719433</v>
      </c>
      <c r="F1156" s="232"/>
      <c r="G1156" s="233">
        <v>2705</v>
      </c>
      <c r="H1156" s="234">
        <f t="shared" si="213"/>
        <v>4785</v>
      </c>
      <c r="I1156" s="239">
        <f aca="true" t="shared" si="220" ref="I1156:N1156">I1157+I1175+I1181+I1187</f>
        <v>2705</v>
      </c>
      <c r="J1156" s="239">
        <f t="shared" si="220"/>
        <v>0</v>
      </c>
      <c r="K1156" s="239">
        <f t="shared" si="220"/>
        <v>2080</v>
      </c>
      <c r="L1156" s="239">
        <f t="shared" si="220"/>
        <v>0</v>
      </c>
      <c r="M1156" s="239">
        <f t="shared" si="220"/>
        <v>0</v>
      </c>
      <c r="N1156" s="239">
        <f t="shared" si="220"/>
        <v>0</v>
      </c>
      <c r="O1156" s="210">
        <f t="shared" si="214"/>
        <v>0.4785</v>
      </c>
    </row>
    <row r="1157" spans="1:15" ht="15" customHeight="1">
      <c r="A1157" s="228" t="s">
        <v>2102</v>
      </c>
      <c r="B1157" s="229" t="s">
        <v>2103</v>
      </c>
      <c r="C1157" s="230">
        <f>SUM(C1158:C1174)</f>
        <v>3434</v>
      </c>
      <c r="D1157" s="230">
        <f>SUM(D1158:D1174)</f>
        <v>2672</v>
      </c>
      <c r="E1157" s="231">
        <f t="shared" si="212"/>
        <v>77.81013395457192</v>
      </c>
      <c r="F1157" s="232"/>
      <c r="G1157" s="233">
        <v>2672</v>
      </c>
      <c r="H1157" s="234">
        <f t="shared" si="213"/>
        <v>2672</v>
      </c>
      <c r="I1157" s="239">
        <f aca="true" t="shared" si="221" ref="I1157:N1157">SUM(I1158:I1174)</f>
        <v>2672</v>
      </c>
      <c r="J1157" s="239">
        <f t="shared" si="221"/>
        <v>0</v>
      </c>
      <c r="K1157" s="239">
        <f t="shared" si="221"/>
        <v>0</v>
      </c>
      <c r="L1157" s="239">
        <f t="shared" si="221"/>
        <v>0</v>
      </c>
      <c r="M1157" s="239">
        <f t="shared" si="221"/>
        <v>0</v>
      </c>
      <c r="N1157" s="239">
        <f t="shared" si="221"/>
        <v>0</v>
      </c>
      <c r="O1157" s="210">
        <f t="shared" si="214"/>
        <v>0.2672</v>
      </c>
    </row>
    <row r="1158" spans="1:15" ht="15" customHeight="1">
      <c r="A1158" s="228" t="s">
        <v>2104</v>
      </c>
      <c r="B1158" s="229" t="s">
        <v>71</v>
      </c>
      <c r="C1158" s="230">
        <v>4</v>
      </c>
      <c r="D1158" s="235">
        <v>0</v>
      </c>
      <c r="E1158" s="231">
        <f t="shared" si="212"/>
        <v>0</v>
      </c>
      <c r="F1158" s="232"/>
      <c r="G1158" s="233">
        <v>0</v>
      </c>
      <c r="H1158" s="234">
        <f t="shared" si="213"/>
        <v>0</v>
      </c>
      <c r="I1158" s="239">
        <v>0</v>
      </c>
      <c r="J1158" s="239"/>
      <c r="K1158" s="239"/>
      <c r="L1158" s="239"/>
      <c r="M1158" s="239"/>
      <c r="N1158" s="239"/>
      <c r="O1158" s="210">
        <f t="shared" si="214"/>
        <v>0</v>
      </c>
    </row>
    <row r="1159" spans="1:15" ht="15" customHeight="1">
      <c r="A1159" s="228" t="s">
        <v>2105</v>
      </c>
      <c r="B1159" s="229" t="s">
        <v>73</v>
      </c>
      <c r="C1159" s="230">
        <v>0</v>
      </c>
      <c r="D1159" s="235">
        <v>0</v>
      </c>
      <c r="E1159" s="231">
        <f aca="true" t="shared" si="222" ref="E1159:E1222">_xlfn.IFERROR(D1159/C1159*100,"")</f>
      </c>
      <c r="F1159" s="232"/>
      <c r="G1159" s="233">
        <v>0</v>
      </c>
      <c r="H1159" s="234">
        <f t="shared" si="213"/>
        <v>0</v>
      </c>
      <c r="I1159" s="239">
        <v>0</v>
      </c>
      <c r="J1159" s="239"/>
      <c r="K1159" s="239"/>
      <c r="L1159" s="239"/>
      <c r="M1159" s="239"/>
      <c r="N1159" s="239"/>
      <c r="O1159" s="210">
        <f t="shared" si="214"/>
        <v>0</v>
      </c>
    </row>
    <row r="1160" spans="1:15" ht="15" customHeight="1">
      <c r="A1160" s="228" t="s">
        <v>2106</v>
      </c>
      <c r="B1160" s="229" t="s">
        <v>75</v>
      </c>
      <c r="C1160" s="230">
        <v>0</v>
      </c>
      <c r="D1160" s="235">
        <v>0</v>
      </c>
      <c r="E1160" s="231">
        <f t="shared" si="222"/>
      </c>
      <c r="F1160" s="232"/>
      <c r="G1160" s="233">
        <v>0</v>
      </c>
      <c r="H1160" s="234">
        <f aca="true" t="shared" si="223" ref="H1160:H1223">SUM(I1160:N1160)</f>
        <v>0</v>
      </c>
      <c r="I1160" s="239">
        <v>0</v>
      </c>
      <c r="J1160" s="239"/>
      <c r="K1160" s="239"/>
      <c r="L1160" s="239"/>
      <c r="M1160" s="239"/>
      <c r="N1160" s="239"/>
      <c r="O1160" s="210">
        <f aca="true" t="shared" si="224" ref="O1160:O1216">D1160/10000</f>
        <v>0</v>
      </c>
    </row>
    <row r="1161" spans="1:15" ht="15" customHeight="1">
      <c r="A1161" s="228" t="s">
        <v>2107</v>
      </c>
      <c r="B1161" s="229" t="s">
        <v>2108</v>
      </c>
      <c r="C1161" s="230">
        <v>0</v>
      </c>
      <c r="D1161" s="235">
        <v>0</v>
      </c>
      <c r="E1161" s="231">
        <f t="shared" si="222"/>
      </c>
      <c r="F1161" s="232"/>
      <c r="G1161" s="233">
        <v>0</v>
      </c>
      <c r="H1161" s="234">
        <f t="shared" si="223"/>
        <v>0</v>
      </c>
      <c r="I1161" s="239">
        <v>0</v>
      </c>
      <c r="J1161" s="239"/>
      <c r="K1161" s="239"/>
      <c r="L1161" s="239"/>
      <c r="M1161" s="239"/>
      <c r="N1161" s="239"/>
      <c r="O1161" s="210">
        <f t="shared" si="224"/>
        <v>0</v>
      </c>
    </row>
    <row r="1162" spans="1:15" ht="15" customHeight="1">
      <c r="A1162" s="228" t="s">
        <v>2109</v>
      </c>
      <c r="B1162" s="229" t="s">
        <v>2110</v>
      </c>
      <c r="C1162" s="230">
        <v>0</v>
      </c>
      <c r="D1162" s="235">
        <v>0</v>
      </c>
      <c r="E1162" s="231">
        <f t="shared" si="222"/>
      </c>
      <c r="F1162" s="232"/>
      <c r="G1162" s="233">
        <v>0</v>
      </c>
      <c r="H1162" s="234">
        <f t="shared" si="223"/>
        <v>0</v>
      </c>
      <c r="I1162" s="239">
        <v>0</v>
      </c>
      <c r="J1162" s="239"/>
      <c r="K1162" s="239"/>
      <c r="L1162" s="239"/>
      <c r="M1162" s="239"/>
      <c r="N1162" s="239"/>
      <c r="O1162" s="210">
        <f t="shared" si="224"/>
        <v>0</v>
      </c>
    </row>
    <row r="1163" spans="1:15" ht="15" customHeight="1">
      <c r="A1163" s="228" t="s">
        <v>2111</v>
      </c>
      <c r="B1163" s="229" t="s">
        <v>2112</v>
      </c>
      <c r="C1163" s="230">
        <v>86</v>
      </c>
      <c r="D1163" s="235">
        <v>0</v>
      </c>
      <c r="E1163" s="231">
        <f t="shared" si="222"/>
        <v>0</v>
      </c>
      <c r="F1163" s="232"/>
      <c r="G1163" s="233">
        <v>0</v>
      </c>
      <c r="H1163" s="234">
        <f t="shared" si="223"/>
        <v>0</v>
      </c>
      <c r="I1163" s="239">
        <v>0</v>
      </c>
      <c r="J1163" s="239"/>
      <c r="K1163" s="239"/>
      <c r="L1163" s="239"/>
      <c r="M1163" s="239"/>
      <c r="N1163" s="239"/>
      <c r="O1163" s="210">
        <f t="shared" si="224"/>
        <v>0</v>
      </c>
    </row>
    <row r="1164" spans="1:15" ht="15" customHeight="1">
      <c r="A1164" s="228" t="s">
        <v>2113</v>
      </c>
      <c r="B1164" s="229" t="s">
        <v>2114</v>
      </c>
      <c r="C1164" s="230">
        <v>0</v>
      </c>
      <c r="D1164" s="235">
        <v>0</v>
      </c>
      <c r="E1164" s="231">
        <f t="shared" si="222"/>
      </c>
      <c r="F1164" s="232"/>
      <c r="G1164" s="233">
        <v>0</v>
      </c>
      <c r="H1164" s="234">
        <f t="shared" si="223"/>
        <v>0</v>
      </c>
      <c r="I1164" s="239">
        <v>0</v>
      </c>
      <c r="J1164" s="239"/>
      <c r="K1164" s="239"/>
      <c r="L1164" s="239"/>
      <c r="M1164" s="239"/>
      <c r="N1164" s="239"/>
      <c r="O1164" s="210">
        <f t="shared" si="224"/>
        <v>0</v>
      </c>
    </row>
    <row r="1165" spans="1:15" ht="15" customHeight="1">
      <c r="A1165" s="228" t="s">
        <v>2115</v>
      </c>
      <c r="B1165" s="229" t="s">
        <v>2116</v>
      </c>
      <c r="C1165" s="230">
        <v>1082</v>
      </c>
      <c r="D1165" s="235">
        <v>1055</v>
      </c>
      <c r="E1165" s="231">
        <f t="shared" si="222"/>
        <v>97.50462107208872</v>
      </c>
      <c r="F1165" s="232"/>
      <c r="G1165" s="233">
        <v>1055</v>
      </c>
      <c r="H1165" s="234">
        <f t="shared" si="223"/>
        <v>1055</v>
      </c>
      <c r="I1165" s="239">
        <v>1055</v>
      </c>
      <c r="J1165" s="239"/>
      <c r="K1165" s="239"/>
      <c r="L1165" s="239"/>
      <c r="M1165" s="239"/>
      <c r="N1165" s="239"/>
      <c r="O1165" s="210">
        <f t="shared" si="224"/>
        <v>0.1055</v>
      </c>
    </row>
    <row r="1166" spans="1:15" ht="15" customHeight="1">
      <c r="A1166" s="228" t="s">
        <v>2117</v>
      </c>
      <c r="B1166" s="229" t="s">
        <v>2118</v>
      </c>
      <c r="C1166" s="230">
        <v>0</v>
      </c>
      <c r="D1166" s="235">
        <v>0</v>
      </c>
      <c r="E1166" s="231">
        <f t="shared" si="222"/>
      </c>
      <c r="F1166" s="232"/>
      <c r="G1166" s="233">
        <v>0</v>
      </c>
      <c r="H1166" s="234">
        <f t="shared" si="223"/>
        <v>0</v>
      </c>
      <c r="I1166" s="239">
        <v>0</v>
      </c>
      <c r="J1166" s="239"/>
      <c r="K1166" s="239"/>
      <c r="L1166" s="239"/>
      <c r="M1166" s="239"/>
      <c r="N1166" s="239"/>
      <c r="O1166" s="210">
        <f t="shared" si="224"/>
        <v>0</v>
      </c>
    </row>
    <row r="1167" spans="1:15" ht="15" customHeight="1">
      <c r="A1167" s="228" t="s">
        <v>2119</v>
      </c>
      <c r="B1167" s="229" t="s">
        <v>2120</v>
      </c>
      <c r="C1167" s="230">
        <v>0</v>
      </c>
      <c r="D1167" s="235">
        <v>0</v>
      </c>
      <c r="E1167" s="231">
        <f t="shared" si="222"/>
      </c>
      <c r="F1167" s="232"/>
      <c r="G1167" s="233">
        <v>0</v>
      </c>
      <c r="H1167" s="234">
        <f t="shared" si="223"/>
        <v>0</v>
      </c>
      <c r="I1167" s="239">
        <v>0</v>
      </c>
      <c r="J1167" s="239"/>
      <c r="K1167" s="239"/>
      <c r="L1167" s="239"/>
      <c r="M1167" s="239"/>
      <c r="N1167" s="239"/>
      <c r="O1167" s="210">
        <f t="shared" si="224"/>
        <v>0</v>
      </c>
    </row>
    <row r="1168" spans="1:15" ht="15" customHeight="1">
      <c r="A1168" s="228" t="s">
        <v>2121</v>
      </c>
      <c r="B1168" s="229" t="s">
        <v>2122</v>
      </c>
      <c r="C1168" s="230">
        <v>1612</v>
      </c>
      <c r="D1168" s="235">
        <v>1612</v>
      </c>
      <c r="E1168" s="231">
        <f t="shared" si="222"/>
        <v>100</v>
      </c>
      <c r="F1168" s="232"/>
      <c r="G1168" s="233">
        <v>1612</v>
      </c>
      <c r="H1168" s="234">
        <f t="shared" si="223"/>
        <v>1612</v>
      </c>
      <c r="I1168" s="239">
        <v>1612</v>
      </c>
      <c r="J1168" s="239"/>
      <c r="K1168" s="239"/>
      <c r="L1168" s="239"/>
      <c r="M1168" s="239"/>
      <c r="N1168" s="239"/>
      <c r="O1168" s="210">
        <f t="shared" si="224"/>
        <v>0.1612</v>
      </c>
    </row>
    <row r="1169" spans="1:15" ht="15" customHeight="1">
      <c r="A1169" s="228" t="s">
        <v>2123</v>
      </c>
      <c r="B1169" s="229" t="s">
        <v>2124</v>
      </c>
      <c r="C1169" s="230">
        <v>0</v>
      </c>
      <c r="D1169" s="235">
        <v>0</v>
      </c>
      <c r="E1169" s="231">
        <f t="shared" si="222"/>
      </c>
      <c r="F1169" s="232"/>
      <c r="G1169" s="233">
        <v>0</v>
      </c>
      <c r="H1169" s="234">
        <f t="shared" si="223"/>
        <v>0</v>
      </c>
      <c r="I1169" s="239">
        <v>0</v>
      </c>
      <c r="J1169" s="239"/>
      <c r="K1169" s="239"/>
      <c r="L1169" s="239"/>
      <c r="M1169" s="239"/>
      <c r="N1169" s="239"/>
      <c r="O1169" s="210">
        <f t="shared" si="224"/>
        <v>0</v>
      </c>
    </row>
    <row r="1170" spans="1:15" ht="15" customHeight="1">
      <c r="A1170" s="228" t="s">
        <v>2125</v>
      </c>
      <c r="B1170" s="229" t="s">
        <v>2126</v>
      </c>
      <c r="C1170" s="230">
        <v>0</v>
      </c>
      <c r="D1170" s="235">
        <v>0</v>
      </c>
      <c r="E1170" s="231">
        <f t="shared" si="222"/>
      </c>
      <c r="F1170" s="232"/>
      <c r="G1170" s="233">
        <v>0</v>
      </c>
      <c r="H1170" s="234">
        <f t="shared" si="223"/>
        <v>0</v>
      </c>
      <c r="I1170" s="239">
        <v>0</v>
      </c>
      <c r="J1170" s="239"/>
      <c r="K1170" s="239"/>
      <c r="L1170" s="239"/>
      <c r="M1170" s="239"/>
      <c r="N1170" s="239"/>
      <c r="O1170" s="210">
        <f t="shared" si="224"/>
        <v>0</v>
      </c>
    </row>
    <row r="1171" spans="1:15" ht="15" customHeight="1">
      <c r="A1171" s="228" t="s">
        <v>2127</v>
      </c>
      <c r="B1171" s="229" t="s">
        <v>2128</v>
      </c>
      <c r="C1171" s="230">
        <v>0</v>
      </c>
      <c r="D1171" s="235">
        <v>0</v>
      </c>
      <c r="E1171" s="231">
        <f t="shared" si="222"/>
      </c>
      <c r="F1171" s="232"/>
      <c r="G1171" s="233">
        <v>0</v>
      </c>
      <c r="H1171" s="234">
        <f t="shared" si="223"/>
        <v>0</v>
      </c>
      <c r="I1171" s="239">
        <v>0</v>
      </c>
      <c r="J1171" s="239"/>
      <c r="K1171" s="239"/>
      <c r="L1171" s="239"/>
      <c r="M1171" s="239"/>
      <c r="N1171" s="239"/>
      <c r="O1171" s="210">
        <f t="shared" si="224"/>
        <v>0</v>
      </c>
    </row>
    <row r="1172" spans="1:15" ht="15" customHeight="1">
      <c r="A1172" s="228" t="s">
        <v>2129</v>
      </c>
      <c r="B1172" s="229" t="s">
        <v>2130</v>
      </c>
      <c r="C1172" s="230">
        <v>0</v>
      </c>
      <c r="D1172" s="235">
        <v>0</v>
      </c>
      <c r="E1172" s="231">
        <f t="shared" si="222"/>
      </c>
      <c r="F1172" s="232"/>
      <c r="G1172" s="233">
        <v>0</v>
      </c>
      <c r="H1172" s="234">
        <f t="shared" si="223"/>
        <v>0</v>
      </c>
      <c r="I1172" s="239">
        <v>0</v>
      </c>
      <c r="J1172" s="239"/>
      <c r="K1172" s="239"/>
      <c r="L1172" s="239"/>
      <c r="M1172" s="239"/>
      <c r="N1172" s="239"/>
      <c r="O1172" s="210">
        <f t="shared" si="224"/>
        <v>0</v>
      </c>
    </row>
    <row r="1173" spans="1:15" ht="15" customHeight="1">
      <c r="A1173" s="228" t="s">
        <v>2131</v>
      </c>
      <c r="B1173" s="229" t="s">
        <v>89</v>
      </c>
      <c r="C1173" s="230">
        <v>38</v>
      </c>
      <c r="D1173" s="235">
        <v>5</v>
      </c>
      <c r="E1173" s="231">
        <f t="shared" si="222"/>
        <v>13.157894736842104</v>
      </c>
      <c r="F1173" s="232"/>
      <c r="G1173" s="233">
        <v>5</v>
      </c>
      <c r="H1173" s="234">
        <f t="shared" si="223"/>
        <v>5</v>
      </c>
      <c r="I1173" s="239">
        <v>5</v>
      </c>
      <c r="J1173" s="239"/>
      <c r="K1173" s="239"/>
      <c r="L1173" s="239"/>
      <c r="M1173" s="239"/>
      <c r="N1173" s="239"/>
      <c r="O1173" s="210">
        <f t="shared" si="224"/>
        <v>0.0005</v>
      </c>
    </row>
    <row r="1174" spans="1:15" ht="15" customHeight="1">
      <c r="A1174" s="228" t="s">
        <v>2132</v>
      </c>
      <c r="B1174" s="229" t="s">
        <v>2133</v>
      </c>
      <c r="C1174" s="230">
        <v>612</v>
      </c>
      <c r="D1174" s="235">
        <v>0</v>
      </c>
      <c r="E1174" s="231">
        <f t="shared" si="222"/>
        <v>0</v>
      </c>
      <c r="F1174" s="232"/>
      <c r="G1174" s="233">
        <v>0</v>
      </c>
      <c r="H1174" s="234">
        <f t="shared" si="223"/>
        <v>0</v>
      </c>
      <c r="I1174" s="239">
        <v>0</v>
      </c>
      <c r="J1174" s="239"/>
      <c r="K1174" s="239"/>
      <c r="L1174" s="239"/>
      <c r="M1174" s="239"/>
      <c r="N1174" s="239"/>
      <c r="O1174" s="210">
        <f t="shared" si="224"/>
        <v>0</v>
      </c>
    </row>
    <row r="1175" spans="1:15" ht="15" customHeight="1">
      <c r="A1175" s="228" t="s">
        <v>2134</v>
      </c>
      <c r="B1175" s="229" t="s">
        <v>2135</v>
      </c>
      <c r="C1175" s="230">
        <f>SUM(C1176:C1180)</f>
        <v>0</v>
      </c>
      <c r="D1175" s="235">
        <v>0</v>
      </c>
      <c r="E1175" s="231">
        <f t="shared" si="222"/>
      </c>
      <c r="F1175" s="232"/>
      <c r="G1175" s="233">
        <v>0</v>
      </c>
      <c r="H1175" s="234">
        <f t="shared" si="223"/>
        <v>0</v>
      </c>
      <c r="I1175" s="239">
        <f aca="true" t="shared" si="225" ref="I1175:N1175">SUM(I1176:I1180)</f>
        <v>0</v>
      </c>
      <c r="J1175" s="239">
        <f t="shared" si="225"/>
        <v>0</v>
      </c>
      <c r="K1175" s="239">
        <f t="shared" si="225"/>
        <v>0</v>
      </c>
      <c r="L1175" s="239">
        <f t="shared" si="225"/>
        <v>0</v>
      </c>
      <c r="M1175" s="239">
        <f t="shared" si="225"/>
        <v>0</v>
      </c>
      <c r="N1175" s="239">
        <f t="shared" si="225"/>
        <v>0</v>
      </c>
      <c r="O1175" s="210">
        <f t="shared" si="224"/>
        <v>0</v>
      </c>
    </row>
    <row r="1176" spans="1:15" ht="15" customHeight="1">
      <c r="A1176" s="228" t="s">
        <v>2136</v>
      </c>
      <c r="B1176" s="229" t="s">
        <v>2137</v>
      </c>
      <c r="C1176" s="230">
        <v>0</v>
      </c>
      <c r="D1176" s="235">
        <v>0</v>
      </c>
      <c r="E1176" s="231">
        <f t="shared" si="222"/>
      </c>
      <c r="F1176" s="232"/>
      <c r="G1176" s="233">
        <v>0</v>
      </c>
      <c r="H1176" s="234">
        <f t="shared" si="223"/>
        <v>0</v>
      </c>
      <c r="I1176" s="239"/>
      <c r="J1176" s="239"/>
      <c r="K1176" s="239"/>
      <c r="L1176" s="239"/>
      <c r="M1176" s="239"/>
      <c r="N1176" s="239"/>
      <c r="O1176" s="210">
        <f t="shared" si="224"/>
        <v>0</v>
      </c>
    </row>
    <row r="1177" spans="1:15" ht="15" customHeight="1">
      <c r="A1177" s="228" t="s">
        <v>2138</v>
      </c>
      <c r="B1177" s="229" t="s">
        <v>2139</v>
      </c>
      <c r="C1177" s="230">
        <v>0</v>
      </c>
      <c r="D1177" s="235">
        <v>0</v>
      </c>
      <c r="E1177" s="231">
        <f t="shared" si="222"/>
      </c>
      <c r="F1177" s="232"/>
      <c r="G1177" s="233">
        <v>0</v>
      </c>
      <c r="H1177" s="234">
        <f t="shared" si="223"/>
        <v>0</v>
      </c>
      <c r="I1177" s="239"/>
      <c r="J1177" s="239"/>
      <c r="K1177" s="239"/>
      <c r="L1177" s="239"/>
      <c r="M1177" s="239"/>
      <c r="N1177" s="239"/>
      <c r="O1177" s="210">
        <f t="shared" si="224"/>
        <v>0</v>
      </c>
    </row>
    <row r="1178" spans="1:15" ht="15" customHeight="1">
      <c r="A1178" s="228" t="s">
        <v>2140</v>
      </c>
      <c r="B1178" s="229" t="s">
        <v>2141</v>
      </c>
      <c r="C1178" s="230">
        <v>0</v>
      </c>
      <c r="D1178" s="235">
        <v>0</v>
      </c>
      <c r="E1178" s="231">
        <f t="shared" si="222"/>
      </c>
      <c r="F1178" s="232"/>
      <c r="G1178" s="233">
        <v>0</v>
      </c>
      <c r="H1178" s="234">
        <f t="shared" si="223"/>
        <v>0</v>
      </c>
      <c r="I1178" s="239"/>
      <c r="J1178" s="239"/>
      <c r="K1178" s="239"/>
      <c r="L1178" s="239"/>
      <c r="M1178" s="239"/>
      <c r="N1178" s="239"/>
      <c r="O1178" s="210">
        <f t="shared" si="224"/>
        <v>0</v>
      </c>
    </row>
    <row r="1179" spans="1:15" ht="15" customHeight="1">
      <c r="A1179" s="228" t="s">
        <v>2142</v>
      </c>
      <c r="B1179" s="229" t="s">
        <v>2143</v>
      </c>
      <c r="C1179" s="230">
        <v>0</v>
      </c>
      <c r="D1179" s="235">
        <v>0</v>
      </c>
      <c r="E1179" s="231">
        <f t="shared" si="222"/>
      </c>
      <c r="F1179" s="232"/>
      <c r="G1179" s="233">
        <v>0</v>
      </c>
      <c r="H1179" s="234">
        <f t="shared" si="223"/>
        <v>0</v>
      </c>
      <c r="I1179" s="239"/>
      <c r="J1179" s="239"/>
      <c r="K1179" s="239"/>
      <c r="L1179" s="239"/>
      <c r="M1179" s="239"/>
      <c r="N1179" s="239"/>
      <c r="O1179" s="210">
        <f t="shared" si="224"/>
        <v>0</v>
      </c>
    </row>
    <row r="1180" spans="1:15" ht="15" customHeight="1">
      <c r="A1180" s="228" t="s">
        <v>2144</v>
      </c>
      <c r="B1180" s="229" t="s">
        <v>2145</v>
      </c>
      <c r="C1180" s="230">
        <v>0</v>
      </c>
      <c r="D1180" s="235">
        <v>0</v>
      </c>
      <c r="E1180" s="231">
        <f t="shared" si="222"/>
      </c>
      <c r="F1180" s="232"/>
      <c r="G1180" s="233">
        <v>0</v>
      </c>
      <c r="H1180" s="234">
        <f t="shared" si="223"/>
        <v>0</v>
      </c>
      <c r="I1180" s="239"/>
      <c r="J1180" s="239"/>
      <c r="K1180" s="239"/>
      <c r="L1180" s="239"/>
      <c r="M1180" s="239"/>
      <c r="N1180" s="239"/>
      <c r="O1180" s="210">
        <f t="shared" si="224"/>
        <v>0</v>
      </c>
    </row>
    <row r="1181" spans="1:15" ht="15" customHeight="1">
      <c r="A1181" s="228" t="s">
        <v>2146</v>
      </c>
      <c r="B1181" s="229" t="s">
        <v>2147</v>
      </c>
      <c r="C1181" s="230">
        <f>SUM(C1182:C1186)</f>
        <v>0</v>
      </c>
      <c r="D1181" s="235">
        <v>0</v>
      </c>
      <c r="E1181" s="231">
        <f t="shared" si="222"/>
      </c>
      <c r="F1181" s="232"/>
      <c r="G1181" s="233">
        <v>0</v>
      </c>
      <c r="H1181" s="234">
        <f t="shared" si="223"/>
        <v>0</v>
      </c>
      <c r="I1181" s="239">
        <f aca="true" t="shared" si="226" ref="I1181:N1181">SUM(I1182:I1186)</f>
        <v>0</v>
      </c>
      <c r="J1181" s="239">
        <f t="shared" si="226"/>
        <v>0</v>
      </c>
      <c r="K1181" s="239">
        <f t="shared" si="226"/>
        <v>0</v>
      </c>
      <c r="L1181" s="239">
        <f t="shared" si="226"/>
        <v>0</v>
      </c>
      <c r="M1181" s="239">
        <f t="shared" si="226"/>
        <v>0</v>
      </c>
      <c r="N1181" s="239">
        <f t="shared" si="226"/>
        <v>0</v>
      </c>
      <c r="O1181" s="210">
        <f t="shared" si="224"/>
        <v>0</v>
      </c>
    </row>
    <row r="1182" spans="1:15" ht="15" customHeight="1">
      <c r="A1182" s="228" t="s">
        <v>2148</v>
      </c>
      <c r="B1182" s="229" t="s">
        <v>2149</v>
      </c>
      <c r="C1182" s="230">
        <v>0</v>
      </c>
      <c r="D1182" s="235">
        <v>0</v>
      </c>
      <c r="E1182" s="231">
        <f t="shared" si="222"/>
      </c>
      <c r="F1182" s="232"/>
      <c r="G1182" s="233">
        <v>0</v>
      </c>
      <c r="H1182" s="234">
        <f t="shared" si="223"/>
        <v>0</v>
      </c>
      <c r="I1182" s="239"/>
      <c r="J1182" s="239"/>
      <c r="K1182" s="239"/>
      <c r="L1182" s="239"/>
      <c r="M1182" s="239"/>
      <c r="N1182" s="239"/>
      <c r="O1182" s="210">
        <f t="shared" si="224"/>
        <v>0</v>
      </c>
    </row>
    <row r="1183" spans="1:15" ht="15" customHeight="1">
      <c r="A1183" s="228" t="s">
        <v>2150</v>
      </c>
      <c r="B1183" s="229" t="s">
        <v>2151</v>
      </c>
      <c r="C1183" s="230">
        <v>0</v>
      </c>
      <c r="D1183" s="235">
        <v>0</v>
      </c>
      <c r="E1183" s="231">
        <f t="shared" si="222"/>
      </c>
      <c r="F1183" s="232"/>
      <c r="G1183" s="233">
        <v>0</v>
      </c>
      <c r="H1183" s="234">
        <f t="shared" si="223"/>
        <v>0</v>
      </c>
      <c r="I1183" s="239"/>
      <c r="J1183" s="239"/>
      <c r="K1183" s="239"/>
      <c r="L1183" s="239"/>
      <c r="M1183" s="239"/>
      <c r="N1183" s="239"/>
      <c r="O1183" s="210">
        <f t="shared" si="224"/>
        <v>0</v>
      </c>
    </row>
    <row r="1184" spans="1:15" ht="15" customHeight="1">
      <c r="A1184" s="228" t="s">
        <v>2152</v>
      </c>
      <c r="B1184" s="229" t="s">
        <v>2153</v>
      </c>
      <c r="C1184" s="230">
        <v>0</v>
      </c>
      <c r="D1184" s="235">
        <v>0</v>
      </c>
      <c r="E1184" s="231">
        <f t="shared" si="222"/>
      </c>
      <c r="F1184" s="232"/>
      <c r="G1184" s="233">
        <v>0</v>
      </c>
      <c r="H1184" s="234">
        <f t="shared" si="223"/>
        <v>0</v>
      </c>
      <c r="I1184" s="239"/>
      <c r="J1184" s="239"/>
      <c r="K1184" s="239"/>
      <c r="L1184" s="239"/>
      <c r="M1184" s="239"/>
      <c r="N1184" s="239"/>
      <c r="O1184" s="210">
        <f t="shared" si="224"/>
        <v>0</v>
      </c>
    </row>
    <row r="1185" spans="1:15" ht="15" customHeight="1">
      <c r="A1185" s="228" t="s">
        <v>2154</v>
      </c>
      <c r="B1185" s="229" t="s">
        <v>2155</v>
      </c>
      <c r="C1185" s="230">
        <v>0</v>
      </c>
      <c r="D1185" s="235">
        <v>0</v>
      </c>
      <c r="E1185" s="231">
        <f t="shared" si="222"/>
      </c>
      <c r="F1185" s="232"/>
      <c r="G1185" s="233">
        <v>0</v>
      </c>
      <c r="H1185" s="234">
        <f t="shared" si="223"/>
        <v>0</v>
      </c>
      <c r="I1185" s="239"/>
      <c r="J1185" s="239"/>
      <c r="K1185" s="239"/>
      <c r="L1185" s="239"/>
      <c r="M1185" s="239"/>
      <c r="N1185" s="239"/>
      <c r="O1185" s="210">
        <f t="shared" si="224"/>
        <v>0</v>
      </c>
    </row>
    <row r="1186" spans="1:15" ht="15" customHeight="1">
      <c r="A1186" s="228" t="s">
        <v>2156</v>
      </c>
      <c r="B1186" s="229" t="s">
        <v>2157</v>
      </c>
      <c r="C1186" s="230">
        <v>0</v>
      </c>
      <c r="D1186" s="235">
        <v>0</v>
      </c>
      <c r="E1186" s="231">
        <f t="shared" si="222"/>
      </c>
      <c r="F1186" s="232"/>
      <c r="G1186" s="233">
        <v>0</v>
      </c>
      <c r="H1186" s="234">
        <f t="shared" si="223"/>
        <v>0</v>
      </c>
      <c r="I1186" s="239"/>
      <c r="J1186" s="239"/>
      <c r="K1186" s="239"/>
      <c r="L1186" s="239"/>
      <c r="M1186" s="239"/>
      <c r="N1186" s="239"/>
      <c r="O1186" s="210">
        <f t="shared" si="224"/>
        <v>0</v>
      </c>
    </row>
    <row r="1187" spans="1:15" ht="15" customHeight="1">
      <c r="A1187" s="228" t="s">
        <v>2158</v>
      </c>
      <c r="B1187" s="229" t="s">
        <v>2159</v>
      </c>
      <c r="C1187" s="230">
        <f>SUM(C1188:C1199)</f>
        <v>173</v>
      </c>
      <c r="D1187" s="230">
        <f>SUM(D1188:D1199)</f>
        <v>2113</v>
      </c>
      <c r="E1187" s="231">
        <f t="shared" si="222"/>
        <v>1221.387283236994</v>
      </c>
      <c r="F1187" s="232"/>
      <c r="G1187" s="233">
        <v>33</v>
      </c>
      <c r="H1187" s="234">
        <f t="shared" si="223"/>
        <v>2113</v>
      </c>
      <c r="I1187" s="239">
        <f aca="true" t="shared" si="227" ref="I1187:N1187">SUM(I1188:I1199)</f>
        <v>33</v>
      </c>
      <c r="J1187" s="239">
        <f t="shared" si="227"/>
        <v>0</v>
      </c>
      <c r="K1187" s="239">
        <f t="shared" si="227"/>
        <v>2080</v>
      </c>
      <c r="L1187" s="239">
        <f t="shared" si="227"/>
        <v>0</v>
      </c>
      <c r="M1187" s="239">
        <f t="shared" si="227"/>
        <v>0</v>
      </c>
      <c r="N1187" s="239">
        <f t="shared" si="227"/>
        <v>0</v>
      </c>
      <c r="O1187" s="210">
        <f t="shared" si="224"/>
        <v>0.2113</v>
      </c>
    </row>
    <row r="1188" spans="1:15" ht="15" customHeight="1">
      <c r="A1188" s="228" t="s">
        <v>2160</v>
      </c>
      <c r="B1188" s="229" t="s">
        <v>2161</v>
      </c>
      <c r="C1188" s="230">
        <v>0</v>
      </c>
      <c r="D1188" s="235">
        <v>0</v>
      </c>
      <c r="E1188" s="231">
        <f t="shared" si="222"/>
      </c>
      <c r="F1188" s="232"/>
      <c r="G1188" s="233">
        <v>0</v>
      </c>
      <c r="H1188" s="234">
        <f t="shared" si="223"/>
        <v>0</v>
      </c>
      <c r="I1188" s="239"/>
      <c r="J1188" s="239"/>
      <c r="K1188" s="239"/>
      <c r="L1188" s="239"/>
      <c r="M1188" s="239"/>
      <c r="N1188" s="239"/>
      <c r="O1188" s="210">
        <f t="shared" si="224"/>
        <v>0</v>
      </c>
    </row>
    <row r="1189" spans="1:15" ht="15" customHeight="1">
      <c r="A1189" s="228" t="s">
        <v>2162</v>
      </c>
      <c r="B1189" s="229" t="s">
        <v>2163</v>
      </c>
      <c r="C1189" s="230">
        <v>0</v>
      </c>
      <c r="D1189" s="235">
        <v>0</v>
      </c>
      <c r="E1189" s="231">
        <f t="shared" si="222"/>
      </c>
      <c r="F1189" s="232"/>
      <c r="G1189" s="233">
        <v>0</v>
      </c>
      <c r="H1189" s="234">
        <f t="shared" si="223"/>
        <v>0</v>
      </c>
      <c r="I1189" s="239"/>
      <c r="J1189" s="239"/>
      <c r="K1189" s="239"/>
      <c r="L1189" s="239"/>
      <c r="M1189" s="239"/>
      <c r="N1189" s="239"/>
      <c r="O1189" s="210">
        <f t="shared" si="224"/>
        <v>0</v>
      </c>
    </row>
    <row r="1190" spans="1:15" ht="15" customHeight="1">
      <c r="A1190" s="228" t="s">
        <v>2164</v>
      </c>
      <c r="B1190" s="229" t="s">
        <v>2165</v>
      </c>
      <c r="C1190" s="230">
        <v>20</v>
      </c>
      <c r="D1190" s="235">
        <v>0</v>
      </c>
      <c r="E1190" s="231">
        <f t="shared" si="222"/>
        <v>0</v>
      </c>
      <c r="F1190" s="232"/>
      <c r="G1190" s="233">
        <v>0</v>
      </c>
      <c r="H1190" s="234">
        <f t="shared" si="223"/>
        <v>0</v>
      </c>
      <c r="I1190" s="239"/>
      <c r="J1190" s="239"/>
      <c r="K1190" s="239"/>
      <c r="L1190" s="239"/>
      <c r="M1190" s="239"/>
      <c r="N1190" s="239"/>
      <c r="O1190" s="210">
        <f t="shared" si="224"/>
        <v>0</v>
      </c>
    </row>
    <row r="1191" spans="1:15" ht="15" customHeight="1">
      <c r="A1191" s="228" t="s">
        <v>2166</v>
      </c>
      <c r="B1191" s="229" t="s">
        <v>2167</v>
      </c>
      <c r="C1191" s="230">
        <v>0</v>
      </c>
      <c r="D1191" s="235">
        <v>0</v>
      </c>
      <c r="E1191" s="231">
        <f t="shared" si="222"/>
      </c>
      <c r="F1191" s="232"/>
      <c r="G1191" s="233">
        <v>0</v>
      </c>
      <c r="H1191" s="234">
        <f t="shared" si="223"/>
        <v>0</v>
      </c>
      <c r="I1191" s="239"/>
      <c r="J1191" s="239"/>
      <c r="K1191" s="239"/>
      <c r="L1191" s="239"/>
      <c r="M1191" s="239"/>
      <c r="N1191" s="239"/>
      <c r="O1191" s="210">
        <f t="shared" si="224"/>
        <v>0</v>
      </c>
    </row>
    <row r="1192" spans="1:15" ht="15" customHeight="1">
      <c r="A1192" s="228" t="s">
        <v>2168</v>
      </c>
      <c r="B1192" s="229" t="s">
        <v>2169</v>
      </c>
      <c r="C1192" s="230">
        <v>0</v>
      </c>
      <c r="D1192" s="235">
        <v>0</v>
      </c>
      <c r="E1192" s="231">
        <f t="shared" si="222"/>
      </c>
      <c r="F1192" s="232"/>
      <c r="G1192" s="233">
        <v>0</v>
      </c>
      <c r="H1192" s="234">
        <f t="shared" si="223"/>
        <v>0</v>
      </c>
      <c r="I1192" s="239"/>
      <c r="J1192" s="239"/>
      <c r="K1192" s="239"/>
      <c r="L1192" s="239"/>
      <c r="M1192" s="239"/>
      <c r="N1192" s="239"/>
      <c r="O1192" s="210">
        <f t="shared" si="224"/>
        <v>0</v>
      </c>
    </row>
    <row r="1193" spans="1:15" ht="15" customHeight="1">
      <c r="A1193" s="228" t="s">
        <v>2170</v>
      </c>
      <c r="B1193" s="229" t="s">
        <v>2171</v>
      </c>
      <c r="C1193" s="230">
        <v>0</v>
      </c>
      <c r="D1193" s="235">
        <v>0</v>
      </c>
      <c r="E1193" s="231">
        <f t="shared" si="222"/>
      </c>
      <c r="F1193" s="232"/>
      <c r="G1193" s="233">
        <v>0</v>
      </c>
      <c r="H1193" s="234">
        <f t="shared" si="223"/>
        <v>0</v>
      </c>
      <c r="I1193" s="239"/>
      <c r="J1193" s="239"/>
      <c r="K1193" s="239"/>
      <c r="L1193" s="239"/>
      <c r="M1193" s="239"/>
      <c r="N1193" s="239"/>
      <c r="O1193" s="210">
        <f t="shared" si="224"/>
        <v>0</v>
      </c>
    </row>
    <row r="1194" spans="1:15" ht="15" customHeight="1">
      <c r="A1194" s="228" t="s">
        <v>2172</v>
      </c>
      <c r="B1194" s="229" t="s">
        <v>2173</v>
      </c>
      <c r="C1194" s="230">
        <v>0</v>
      </c>
      <c r="D1194" s="235">
        <v>0</v>
      </c>
      <c r="E1194" s="231">
        <f t="shared" si="222"/>
      </c>
      <c r="F1194" s="232"/>
      <c r="G1194" s="233">
        <v>0</v>
      </c>
      <c r="H1194" s="234">
        <f t="shared" si="223"/>
        <v>0</v>
      </c>
      <c r="I1194" s="239"/>
      <c r="J1194" s="239"/>
      <c r="K1194" s="239"/>
      <c r="L1194" s="239"/>
      <c r="M1194" s="239"/>
      <c r="N1194" s="239"/>
      <c r="O1194" s="210">
        <f t="shared" si="224"/>
        <v>0</v>
      </c>
    </row>
    <row r="1195" spans="1:15" ht="15" customHeight="1">
      <c r="A1195" s="228" t="s">
        <v>2174</v>
      </c>
      <c r="B1195" s="229" t="s">
        <v>2175</v>
      </c>
      <c r="C1195" s="230">
        <v>0</v>
      </c>
      <c r="D1195" s="235">
        <v>0</v>
      </c>
      <c r="E1195" s="231">
        <f t="shared" si="222"/>
      </c>
      <c r="F1195" s="232"/>
      <c r="G1195" s="233">
        <v>0</v>
      </c>
      <c r="H1195" s="234">
        <f t="shared" si="223"/>
        <v>0</v>
      </c>
      <c r="I1195" s="239"/>
      <c r="J1195" s="239"/>
      <c r="K1195" s="239"/>
      <c r="L1195" s="239"/>
      <c r="M1195" s="239"/>
      <c r="N1195" s="239"/>
      <c r="O1195" s="210">
        <f t="shared" si="224"/>
        <v>0</v>
      </c>
    </row>
    <row r="1196" spans="1:15" ht="15" customHeight="1">
      <c r="A1196" s="228" t="s">
        <v>2176</v>
      </c>
      <c r="B1196" s="229" t="s">
        <v>2177</v>
      </c>
      <c r="C1196" s="230">
        <v>23</v>
      </c>
      <c r="D1196" s="235">
        <v>23</v>
      </c>
      <c r="E1196" s="231">
        <f t="shared" si="222"/>
        <v>100</v>
      </c>
      <c r="F1196" s="232"/>
      <c r="G1196" s="233">
        <v>23</v>
      </c>
      <c r="H1196" s="234">
        <f t="shared" si="223"/>
        <v>23</v>
      </c>
      <c r="I1196" s="239">
        <v>23</v>
      </c>
      <c r="J1196" s="239"/>
      <c r="K1196" s="239"/>
      <c r="L1196" s="239"/>
      <c r="M1196" s="239"/>
      <c r="N1196" s="239"/>
      <c r="O1196" s="210">
        <f t="shared" si="224"/>
        <v>0.0023</v>
      </c>
    </row>
    <row r="1197" spans="1:15" ht="15" customHeight="1">
      <c r="A1197" s="228" t="s">
        <v>2178</v>
      </c>
      <c r="B1197" s="229" t="s">
        <v>2179</v>
      </c>
      <c r="C1197" s="230">
        <v>0</v>
      </c>
      <c r="D1197" s="235">
        <v>0</v>
      </c>
      <c r="E1197" s="231">
        <f t="shared" si="222"/>
      </c>
      <c r="F1197" s="232"/>
      <c r="G1197" s="233">
        <v>0</v>
      </c>
      <c r="H1197" s="234">
        <f t="shared" si="223"/>
        <v>0</v>
      </c>
      <c r="I1197" s="239">
        <v>0</v>
      </c>
      <c r="J1197" s="239"/>
      <c r="K1197" s="239"/>
      <c r="L1197" s="239"/>
      <c r="M1197" s="239"/>
      <c r="N1197" s="239"/>
      <c r="O1197" s="210">
        <f t="shared" si="224"/>
        <v>0</v>
      </c>
    </row>
    <row r="1198" spans="1:15" ht="15" customHeight="1">
      <c r="A1198" s="228" t="s">
        <v>2180</v>
      </c>
      <c r="B1198" s="229" t="s">
        <v>2181</v>
      </c>
      <c r="C1198" s="230">
        <v>130</v>
      </c>
      <c r="D1198" s="235">
        <v>2090</v>
      </c>
      <c r="E1198" s="231">
        <f t="shared" si="222"/>
        <v>1607.6923076923076</v>
      </c>
      <c r="F1198" s="232"/>
      <c r="G1198" s="233">
        <v>10</v>
      </c>
      <c r="H1198" s="234">
        <f t="shared" si="223"/>
        <v>2090</v>
      </c>
      <c r="I1198" s="239">
        <v>10</v>
      </c>
      <c r="J1198" s="239"/>
      <c r="K1198" s="239">
        <v>2080</v>
      </c>
      <c r="L1198" s="239"/>
      <c r="M1198" s="239"/>
      <c r="N1198" s="239"/>
      <c r="O1198" s="210">
        <f t="shared" si="224"/>
        <v>0.209</v>
      </c>
    </row>
    <row r="1199" spans="1:15" ht="15" customHeight="1">
      <c r="A1199" s="228" t="s">
        <v>2182</v>
      </c>
      <c r="B1199" s="229" t="s">
        <v>2183</v>
      </c>
      <c r="C1199" s="230">
        <v>0</v>
      </c>
      <c r="D1199" s="235">
        <v>0</v>
      </c>
      <c r="E1199" s="231">
        <f t="shared" si="222"/>
      </c>
      <c r="F1199" s="232"/>
      <c r="G1199" s="233">
        <v>0</v>
      </c>
      <c r="H1199" s="234">
        <f t="shared" si="223"/>
        <v>0</v>
      </c>
      <c r="I1199" s="239"/>
      <c r="J1199" s="239"/>
      <c r="K1199" s="239"/>
      <c r="L1199" s="239"/>
      <c r="M1199" s="239"/>
      <c r="N1199" s="239"/>
      <c r="O1199" s="210">
        <f t="shared" si="224"/>
        <v>0</v>
      </c>
    </row>
    <row r="1200" spans="1:15" ht="15" customHeight="1">
      <c r="A1200" s="228" t="s">
        <v>2184</v>
      </c>
      <c r="B1200" s="229" t="s">
        <v>2185</v>
      </c>
      <c r="C1200" s="230">
        <f>C1201+C1213+C1219+C1225+C1233+C1246+C1250+C1254</f>
        <v>2772</v>
      </c>
      <c r="D1200" s="230">
        <f>D1201+D1213+D1219+D1225+D1233+D1246+D1250+D1254</f>
        <v>2813</v>
      </c>
      <c r="E1200" s="231">
        <f t="shared" si="222"/>
        <v>101.47907647907648</v>
      </c>
      <c r="F1200" s="232"/>
      <c r="G1200" s="233">
        <v>2802</v>
      </c>
      <c r="H1200" s="234">
        <f t="shared" si="223"/>
        <v>2813</v>
      </c>
      <c r="I1200" s="239">
        <f aca="true" t="shared" si="228" ref="I1200:N1200">I1201+I1213+I1219+I1225+I1233+I1246+I1250+I1254</f>
        <v>2802</v>
      </c>
      <c r="J1200" s="239">
        <f t="shared" si="228"/>
        <v>0</v>
      </c>
      <c r="K1200" s="239">
        <f t="shared" si="228"/>
        <v>11</v>
      </c>
      <c r="L1200" s="239">
        <f t="shared" si="228"/>
        <v>0</v>
      </c>
      <c r="M1200" s="239">
        <f t="shared" si="228"/>
        <v>0</v>
      </c>
      <c r="N1200" s="239">
        <f t="shared" si="228"/>
        <v>0</v>
      </c>
      <c r="O1200" s="210">
        <f t="shared" si="224"/>
        <v>0.2813</v>
      </c>
    </row>
    <row r="1201" spans="1:15" ht="15" customHeight="1">
      <c r="A1201" s="228" t="s">
        <v>2186</v>
      </c>
      <c r="B1201" s="229" t="s">
        <v>2187</v>
      </c>
      <c r="C1201" s="230">
        <f>SUM(C1202:C1212)</f>
        <v>1491</v>
      </c>
      <c r="D1201" s="230">
        <f>SUM(D1202:D1212)</f>
        <v>2436</v>
      </c>
      <c r="E1201" s="231">
        <f t="shared" si="222"/>
        <v>163.38028169014086</v>
      </c>
      <c r="F1201" s="232"/>
      <c r="G1201" s="233">
        <v>2435</v>
      </c>
      <c r="H1201" s="234">
        <f t="shared" si="223"/>
        <v>2436</v>
      </c>
      <c r="I1201" s="239">
        <f aca="true" t="shared" si="229" ref="I1201:N1201">SUM(I1202:I1212)</f>
        <v>2436</v>
      </c>
      <c r="J1201" s="239">
        <f t="shared" si="229"/>
        <v>0</v>
      </c>
      <c r="K1201" s="239">
        <f t="shared" si="229"/>
        <v>0</v>
      </c>
      <c r="L1201" s="239">
        <f t="shared" si="229"/>
        <v>0</v>
      </c>
      <c r="M1201" s="239">
        <f t="shared" si="229"/>
        <v>0</v>
      </c>
      <c r="N1201" s="239">
        <f t="shared" si="229"/>
        <v>0</v>
      </c>
      <c r="O1201" s="210">
        <f t="shared" si="224"/>
        <v>0.2436</v>
      </c>
    </row>
    <row r="1202" spans="1:15" ht="15" customHeight="1">
      <c r="A1202" s="228" t="s">
        <v>2188</v>
      </c>
      <c r="B1202" s="229" t="s">
        <v>71</v>
      </c>
      <c r="C1202" s="230">
        <v>889</v>
      </c>
      <c r="D1202" s="235">
        <v>895</v>
      </c>
      <c r="E1202" s="231">
        <f t="shared" si="222"/>
        <v>100.67491563554556</v>
      </c>
      <c r="F1202" s="232"/>
      <c r="G1202" s="233">
        <v>895</v>
      </c>
      <c r="H1202" s="234">
        <f t="shared" si="223"/>
        <v>895</v>
      </c>
      <c r="I1202" s="239">
        <v>895</v>
      </c>
      <c r="J1202" s="239"/>
      <c r="K1202" s="239"/>
      <c r="L1202" s="239"/>
      <c r="M1202" s="239"/>
      <c r="N1202" s="239"/>
      <c r="O1202" s="210">
        <f t="shared" si="224"/>
        <v>0.0895</v>
      </c>
    </row>
    <row r="1203" spans="1:15" ht="15" customHeight="1">
      <c r="A1203" s="228" t="s">
        <v>2189</v>
      </c>
      <c r="B1203" s="229" t="s">
        <v>73</v>
      </c>
      <c r="C1203" s="230">
        <v>1</v>
      </c>
      <c r="D1203" s="235">
        <v>0</v>
      </c>
      <c r="E1203" s="231">
        <f t="shared" si="222"/>
        <v>0</v>
      </c>
      <c r="F1203" s="232"/>
      <c r="G1203" s="233">
        <v>0</v>
      </c>
      <c r="H1203" s="234">
        <f t="shared" si="223"/>
        <v>0</v>
      </c>
      <c r="I1203" s="239">
        <v>0</v>
      </c>
      <c r="J1203" s="239"/>
      <c r="K1203" s="239"/>
      <c r="L1203" s="239"/>
      <c r="M1203" s="239"/>
      <c r="N1203" s="239"/>
      <c r="O1203" s="210">
        <f t="shared" si="224"/>
        <v>0</v>
      </c>
    </row>
    <row r="1204" spans="1:15" ht="15" customHeight="1">
      <c r="A1204" s="228" t="s">
        <v>2190</v>
      </c>
      <c r="B1204" s="229" t="s">
        <v>75</v>
      </c>
      <c r="C1204" s="230">
        <v>0</v>
      </c>
      <c r="D1204" s="235">
        <v>0</v>
      </c>
      <c r="E1204" s="231">
        <f t="shared" si="222"/>
      </c>
      <c r="F1204" s="232"/>
      <c r="G1204" s="233">
        <v>0</v>
      </c>
      <c r="H1204" s="234">
        <f t="shared" si="223"/>
        <v>0</v>
      </c>
      <c r="I1204" s="239">
        <v>0</v>
      </c>
      <c r="J1204" s="239"/>
      <c r="K1204" s="239"/>
      <c r="L1204" s="239"/>
      <c r="M1204" s="239"/>
      <c r="N1204" s="239"/>
      <c r="O1204" s="210">
        <f t="shared" si="224"/>
        <v>0</v>
      </c>
    </row>
    <row r="1205" spans="1:15" ht="15" customHeight="1">
      <c r="A1205" s="228" t="s">
        <v>2191</v>
      </c>
      <c r="B1205" s="229" t="s">
        <v>2192</v>
      </c>
      <c r="C1205" s="230">
        <v>10</v>
      </c>
      <c r="D1205" s="235">
        <v>0</v>
      </c>
      <c r="E1205" s="231">
        <f t="shared" si="222"/>
        <v>0</v>
      </c>
      <c r="F1205" s="232"/>
      <c r="G1205" s="233">
        <v>0</v>
      </c>
      <c r="H1205" s="234">
        <f t="shared" si="223"/>
        <v>0</v>
      </c>
      <c r="I1205" s="239">
        <v>0</v>
      </c>
      <c r="J1205" s="239"/>
      <c r="K1205" s="239"/>
      <c r="L1205" s="239"/>
      <c r="M1205" s="239"/>
      <c r="N1205" s="239"/>
      <c r="O1205" s="210">
        <f t="shared" si="224"/>
        <v>0</v>
      </c>
    </row>
    <row r="1206" spans="1:15" ht="15" customHeight="1">
      <c r="A1206" s="228" t="s">
        <v>2193</v>
      </c>
      <c r="B1206" s="229" t="s">
        <v>2194</v>
      </c>
      <c r="C1206" s="230">
        <v>0</v>
      </c>
      <c r="D1206" s="235">
        <v>0</v>
      </c>
      <c r="E1206" s="231">
        <f t="shared" si="222"/>
      </c>
      <c r="F1206" s="232"/>
      <c r="G1206" s="233">
        <v>0</v>
      </c>
      <c r="H1206" s="234">
        <f t="shared" si="223"/>
        <v>0</v>
      </c>
      <c r="I1206" s="239">
        <v>0</v>
      </c>
      <c r="J1206" s="239"/>
      <c r="K1206" s="239"/>
      <c r="L1206" s="239"/>
      <c r="M1206" s="239"/>
      <c r="N1206" s="239"/>
      <c r="O1206" s="210">
        <f t="shared" si="224"/>
        <v>0</v>
      </c>
    </row>
    <row r="1207" spans="1:15" ht="15" customHeight="1">
      <c r="A1207" s="228" t="s">
        <v>2195</v>
      </c>
      <c r="B1207" s="229" t="s">
        <v>2196</v>
      </c>
      <c r="C1207" s="230">
        <v>80</v>
      </c>
      <c r="D1207" s="235">
        <v>10</v>
      </c>
      <c r="E1207" s="231">
        <f t="shared" si="222"/>
        <v>12.5</v>
      </c>
      <c r="F1207" s="232"/>
      <c r="G1207" s="233">
        <v>10</v>
      </c>
      <c r="H1207" s="234">
        <f t="shared" si="223"/>
        <v>10</v>
      </c>
      <c r="I1207" s="239">
        <v>10</v>
      </c>
      <c r="J1207" s="239"/>
      <c r="K1207" s="239"/>
      <c r="L1207" s="239"/>
      <c r="M1207" s="239"/>
      <c r="N1207" s="239"/>
      <c r="O1207" s="210">
        <f t="shared" si="224"/>
        <v>0.001</v>
      </c>
    </row>
    <row r="1208" spans="1:15" ht="15" customHeight="1">
      <c r="A1208" s="228" t="s">
        <v>2197</v>
      </c>
      <c r="B1208" s="229" t="s">
        <v>2198</v>
      </c>
      <c r="C1208" s="230">
        <v>0</v>
      </c>
      <c r="D1208" s="235">
        <v>0</v>
      </c>
      <c r="E1208" s="231">
        <f t="shared" si="222"/>
      </c>
      <c r="F1208" s="232"/>
      <c r="G1208" s="233">
        <v>0</v>
      </c>
      <c r="H1208" s="234">
        <f t="shared" si="223"/>
        <v>0</v>
      </c>
      <c r="I1208" s="239">
        <v>0</v>
      </c>
      <c r="J1208" s="239"/>
      <c r="K1208" s="239"/>
      <c r="L1208" s="239"/>
      <c r="M1208" s="239"/>
      <c r="N1208" s="239"/>
      <c r="O1208" s="210">
        <f t="shared" si="224"/>
        <v>0</v>
      </c>
    </row>
    <row r="1209" spans="1:15" ht="15" customHeight="1">
      <c r="A1209" s="228" t="s">
        <v>2199</v>
      </c>
      <c r="B1209" s="229" t="s">
        <v>2200</v>
      </c>
      <c r="C1209" s="230">
        <v>10</v>
      </c>
      <c r="D1209" s="235">
        <v>0</v>
      </c>
      <c r="E1209" s="231">
        <f t="shared" si="222"/>
        <v>0</v>
      </c>
      <c r="F1209" s="232"/>
      <c r="G1209" s="233">
        <v>0</v>
      </c>
      <c r="H1209" s="234">
        <f t="shared" si="223"/>
        <v>0</v>
      </c>
      <c r="I1209" s="239">
        <v>0</v>
      </c>
      <c r="J1209" s="239"/>
      <c r="K1209" s="239"/>
      <c r="L1209" s="239"/>
      <c r="M1209" s="239"/>
      <c r="N1209" s="239"/>
      <c r="O1209" s="210">
        <f t="shared" si="224"/>
        <v>0</v>
      </c>
    </row>
    <row r="1210" spans="1:15" ht="15" customHeight="1">
      <c r="A1210" s="228" t="s">
        <v>2201</v>
      </c>
      <c r="B1210" s="229" t="s">
        <v>2202</v>
      </c>
      <c r="C1210" s="230">
        <v>7</v>
      </c>
      <c r="D1210" s="235">
        <v>0</v>
      </c>
      <c r="E1210" s="231">
        <f t="shared" si="222"/>
        <v>0</v>
      </c>
      <c r="F1210" s="232"/>
      <c r="G1210" s="233">
        <v>0</v>
      </c>
      <c r="H1210" s="234">
        <f t="shared" si="223"/>
        <v>0</v>
      </c>
      <c r="I1210" s="239">
        <v>0</v>
      </c>
      <c r="J1210" s="239"/>
      <c r="K1210" s="239"/>
      <c r="L1210" s="239"/>
      <c r="M1210" s="239"/>
      <c r="N1210" s="239"/>
      <c r="O1210" s="210">
        <f t="shared" si="224"/>
        <v>0</v>
      </c>
    </row>
    <row r="1211" spans="1:15" ht="15" customHeight="1">
      <c r="A1211" s="228" t="s">
        <v>2203</v>
      </c>
      <c r="B1211" s="229" t="s">
        <v>89</v>
      </c>
      <c r="C1211" s="230">
        <v>371</v>
      </c>
      <c r="D1211" s="235">
        <v>1261</v>
      </c>
      <c r="E1211" s="231">
        <f t="shared" si="222"/>
        <v>339.8921832884097</v>
      </c>
      <c r="F1211" s="232"/>
      <c r="G1211" s="233">
        <v>1261</v>
      </c>
      <c r="H1211" s="234">
        <f t="shared" si="223"/>
        <v>1261</v>
      </c>
      <c r="I1211" s="239">
        <v>1261</v>
      </c>
      <c r="J1211" s="239"/>
      <c r="K1211" s="239"/>
      <c r="L1211" s="239"/>
      <c r="M1211" s="239"/>
      <c r="N1211" s="239"/>
      <c r="O1211" s="210">
        <f t="shared" si="224"/>
        <v>0.1261</v>
      </c>
    </row>
    <row r="1212" spans="1:15" ht="15" customHeight="1">
      <c r="A1212" s="228" t="s">
        <v>2204</v>
      </c>
      <c r="B1212" s="229" t="s">
        <v>2205</v>
      </c>
      <c r="C1212" s="230">
        <v>123</v>
      </c>
      <c r="D1212" s="235">
        <v>270</v>
      </c>
      <c r="E1212" s="231">
        <f t="shared" si="222"/>
        <v>219.51219512195124</v>
      </c>
      <c r="F1212" s="232"/>
      <c r="G1212" s="233">
        <v>270</v>
      </c>
      <c r="H1212" s="234">
        <f t="shared" si="223"/>
        <v>270</v>
      </c>
      <c r="I1212" s="239">
        <v>270</v>
      </c>
      <c r="J1212" s="239"/>
      <c r="K1212" s="239"/>
      <c r="L1212" s="239"/>
      <c r="M1212" s="239"/>
      <c r="N1212" s="239"/>
      <c r="O1212" s="210">
        <f t="shared" si="224"/>
        <v>0.027</v>
      </c>
    </row>
    <row r="1213" spans="1:15" ht="15" customHeight="1">
      <c r="A1213" s="228" t="s">
        <v>2206</v>
      </c>
      <c r="B1213" s="229" t="s">
        <v>2207</v>
      </c>
      <c r="C1213" s="230">
        <f>SUM(C1214:C1218)</f>
        <v>1000</v>
      </c>
      <c r="D1213" s="230">
        <f>SUM(D1214:D1218)</f>
        <v>0</v>
      </c>
      <c r="E1213" s="231">
        <f t="shared" si="222"/>
        <v>0</v>
      </c>
      <c r="F1213" s="232"/>
      <c r="G1213" s="233">
        <v>0</v>
      </c>
      <c r="H1213" s="234">
        <f t="shared" si="223"/>
        <v>0</v>
      </c>
      <c r="I1213" s="239">
        <f aca="true" t="shared" si="230" ref="I1213:N1213">SUM(I1214:I1218)</f>
        <v>0</v>
      </c>
      <c r="J1213" s="239">
        <f t="shared" si="230"/>
        <v>0</v>
      </c>
      <c r="K1213" s="239">
        <f t="shared" si="230"/>
        <v>0</v>
      </c>
      <c r="L1213" s="239">
        <f t="shared" si="230"/>
        <v>0</v>
      </c>
      <c r="M1213" s="239">
        <f t="shared" si="230"/>
        <v>0</v>
      </c>
      <c r="N1213" s="239">
        <f t="shared" si="230"/>
        <v>0</v>
      </c>
      <c r="O1213" s="210">
        <f t="shared" si="224"/>
        <v>0</v>
      </c>
    </row>
    <row r="1214" spans="1:15" ht="15" customHeight="1">
      <c r="A1214" s="228" t="s">
        <v>2208</v>
      </c>
      <c r="B1214" s="229" t="s">
        <v>71</v>
      </c>
      <c r="C1214" s="230">
        <v>0</v>
      </c>
      <c r="D1214" s="235">
        <v>0</v>
      </c>
      <c r="E1214" s="231">
        <f t="shared" si="222"/>
      </c>
      <c r="F1214" s="232"/>
      <c r="G1214" s="233">
        <v>0</v>
      </c>
      <c r="H1214" s="234">
        <f t="shared" si="223"/>
        <v>0</v>
      </c>
      <c r="I1214" s="239"/>
      <c r="J1214" s="239"/>
      <c r="K1214" s="239"/>
      <c r="L1214" s="239"/>
      <c r="M1214" s="239"/>
      <c r="N1214" s="239"/>
      <c r="O1214" s="210">
        <f t="shared" si="224"/>
        <v>0</v>
      </c>
    </row>
    <row r="1215" spans="1:15" ht="15" customHeight="1">
      <c r="A1215" s="228" t="s">
        <v>2209</v>
      </c>
      <c r="B1215" s="229" t="s">
        <v>73</v>
      </c>
      <c r="C1215" s="230">
        <v>0</v>
      </c>
      <c r="D1215" s="235">
        <v>0</v>
      </c>
      <c r="E1215" s="231">
        <f t="shared" si="222"/>
      </c>
      <c r="F1215" s="232"/>
      <c r="G1215" s="233">
        <v>0</v>
      </c>
      <c r="H1215" s="234">
        <f t="shared" si="223"/>
        <v>0</v>
      </c>
      <c r="I1215" s="239"/>
      <c r="J1215" s="239"/>
      <c r="K1215" s="239"/>
      <c r="L1215" s="239"/>
      <c r="M1215" s="239"/>
      <c r="N1215" s="239"/>
      <c r="O1215" s="210">
        <f t="shared" si="224"/>
        <v>0</v>
      </c>
    </row>
    <row r="1216" spans="1:15" ht="15" customHeight="1">
      <c r="A1216" s="228" t="s">
        <v>2210</v>
      </c>
      <c r="B1216" s="229" t="s">
        <v>75</v>
      </c>
      <c r="C1216" s="230">
        <v>0</v>
      </c>
      <c r="D1216" s="235">
        <v>0</v>
      </c>
      <c r="E1216" s="231">
        <f t="shared" si="222"/>
      </c>
      <c r="F1216" s="232"/>
      <c r="G1216" s="233">
        <v>0</v>
      </c>
      <c r="H1216" s="234">
        <f t="shared" si="223"/>
        <v>0</v>
      </c>
      <c r="I1216" s="239"/>
      <c r="J1216" s="239"/>
      <c r="K1216" s="239"/>
      <c r="L1216" s="239"/>
      <c r="M1216" s="239"/>
      <c r="N1216" s="239"/>
      <c r="O1216" s="210">
        <f t="shared" si="224"/>
        <v>0</v>
      </c>
    </row>
    <row r="1217" spans="1:15" ht="15" customHeight="1">
      <c r="A1217" s="228" t="s">
        <v>2211</v>
      </c>
      <c r="B1217" s="229" t="s">
        <v>2212</v>
      </c>
      <c r="C1217" s="230">
        <v>1000</v>
      </c>
      <c r="D1217" s="235">
        <v>0</v>
      </c>
      <c r="E1217" s="231">
        <f t="shared" si="222"/>
        <v>0</v>
      </c>
      <c r="F1217" s="232"/>
      <c r="G1217" s="233">
        <v>0</v>
      </c>
      <c r="H1217" s="234">
        <f t="shared" si="223"/>
        <v>0</v>
      </c>
      <c r="I1217" s="239"/>
      <c r="J1217" s="239"/>
      <c r="K1217" s="239"/>
      <c r="L1217" s="239"/>
      <c r="M1217" s="239"/>
      <c r="N1217" s="239"/>
      <c r="O1217" s="210">
        <f aca="true" t="shared" si="231" ref="O1217:O1251">D1217/10000</f>
        <v>0</v>
      </c>
    </row>
    <row r="1218" spans="1:15" ht="15" customHeight="1">
      <c r="A1218" s="228" t="s">
        <v>2213</v>
      </c>
      <c r="B1218" s="229" t="s">
        <v>2214</v>
      </c>
      <c r="C1218" s="230">
        <v>0</v>
      </c>
      <c r="D1218" s="235">
        <v>0</v>
      </c>
      <c r="E1218" s="231">
        <f t="shared" si="222"/>
      </c>
      <c r="F1218" s="232"/>
      <c r="G1218" s="233">
        <v>0</v>
      </c>
      <c r="H1218" s="234">
        <f t="shared" si="223"/>
        <v>0</v>
      </c>
      <c r="I1218" s="239"/>
      <c r="J1218" s="239"/>
      <c r="K1218" s="239"/>
      <c r="L1218" s="239"/>
      <c r="M1218" s="239"/>
      <c r="N1218" s="239"/>
      <c r="O1218" s="210">
        <f t="shared" si="231"/>
        <v>0</v>
      </c>
    </row>
    <row r="1219" spans="1:15" ht="15" customHeight="1">
      <c r="A1219" s="228" t="s">
        <v>2215</v>
      </c>
      <c r="B1219" s="229" t="s">
        <v>2216</v>
      </c>
      <c r="C1219" s="230">
        <f>SUM(C1220:C1224)</f>
        <v>0</v>
      </c>
      <c r="D1219" s="235">
        <v>0</v>
      </c>
      <c r="E1219" s="231">
        <f t="shared" si="222"/>
      </c>
      <c r="F1219" s="247"/>
      <c r="G1219" s="233">
        <v>0</v>
      </c>
      <c r="H1219" s="234">
        <f t="shared" si="223"/>
        <v>0</v>
      </c>
      <c r="I1219" s="239">
        <f aca="true" t="shared" si="232" ref="I1219:N1219">SUM(I1220:I1224)</f>
        <v>0</v>
      </c>
      <c r="J1219" s="239">
        <f t="shared" si="232"/>
        <v>0</v>
      </c>
      <c r="K1219" s="239">
        <f t="shared" si="232"/>
        <v>0</v>
      </c>
      <c r="L1219" s="239">
        <f t="shared" si="232"/>
        <v>0</v>
      </c>
      <c r="M1219" s="239">
        <f t="shared" si="232"/>
        <v>0</v>
      </c>
      <c r="N1219" s="239">
        <f t="shared" si="232"/>
        <v>0</v>
      </c>
      <c r="O1219" s="210">
        <f t="shared" si="231"/>
        <v>0</v>
      </c>
    </row>
    <row r="1220" spans="1:15" ht="15" customHeight="1">
      <c r="A1220" s="228" t="s">
        <v>2217</v>
      </c>
      <c r="B1220" s="229" t="s">
        <v>71</v>
      </c>
      <c r="C1220" s="230">
        <v>0</v>
      </c>
      <c r="D1220" s="235">
        <v>0</v>
      </c>
      <c r="E1220" s="231">
        <f t="shared" si="222"/>
      </c>
      <c r="F1220" s="232"/>
      <c r="G1220" s="233">
        <v>0</v>
      </c>
      <c r="H1220" s="234">
        <f t="shared" si="223"/>
        <v>0</v>
      </c>
      <c r="I1220" s="239"/>
      <c r="J1220" s="239"/>
      <c r="K1220" s="239"/>
      <c r="L1220" s="239"/>
      <c r="M1220" s="239"/>
      <c r="N1220" s="239"/>
      <c r="O1220" s="210">
        <f t="shared" si="231"/>
        <v>0</v>
      </c>
    </row>
    <row r="1221" spans="1:15" ht="15" customHeight="1">
      <c r="A1221" s="228" t="s">
        <v>2218</v>
      </c>
      <c r="B1221" s="229" t="s">
        <v>73</v>
      </c>
      <c r="C1221" s="230">
        <v>0</v>
      </c>
      <c r="D1221" s="235">
        <v>0</v>
      </c>
      <c r="E1221" s="231">
        <f t="shared" si="222"/>
      </c>
      <c r="F1221" s="232"/>
      <c r="G1221" s="233">
        <v>0</v>
      </c>
      <c r="H1221" s="234">
        <f t="shared" si="223"/>
        <v>0</v>
      </c>
      <c r="I1221" s="239"/>
      <c r="J1221" s="239"/>
      <c r="K1221" s="239"/>
      <c r="L1221" s="239"/>
      <c r="M1221" s="239"/>
      <c r="N1221" s="239"/>
      <c r="O1221" s="210">
        <f t="shared" si="231"/>
        <v>0</v>
      </c>
    </row>
    <row r="1222" spans="1:15" ht="15" customHeight="1">
      <c r="A1222" s="228" t="s">
        <v>2219</v>
      </c>
      <c r="B1222" s="229" t="s">
        <v>75</v>
      </c>
      <c r="C1222" s="230">
        <v>0</v>
      </c>
      <c r="D1222" s="235">
        <v>0</v>
      </c>
      <c r="E1222" s="231">
        <f t="shared" si="222"/>
      </c>
      <c r="F1222" s="232"/>
      <c r="G1222" s="233">
        <v>0</v>
      </c>
      <c r="H1222" s="234">
        <f t="shared" si="223"/>
        <v>0</v>
      </c>
      <c r="I1222" s="239"/>
      <c r="J1222" s="239"/>
      <c r="K1222" s="239"/>
      <c r="L1222" s="239"/>
      <c r="M1222" s="239"/>
      <c r="N1222" s="239"/>
      <c r="O1222" s="210">
        <f t="shared" si="231"/>
        <v>0</v>
      </c>
    </row>
    <row r="1223" spans="1:15" ht="15" customHeight="1">
      <c r="A1223" s="228" t="s">
        <v>2220</v>
      </c>
      <c r="B1223" s="229" t="s">
        <v>2221</v>
      </c>
      <c r="C1223" s="230">
        <v>0</v>
      </c>
      <c r="D1223" s="235">
        <v>0</v>
      </c>
      <c r="E1223" s="231">
        <f aca="true" t="shared" si="233" ref="E1223:E1269">_xlfn.IFERROR(D1223/C1223*100,"")</f>
      </c>
      <c r="F1223" s="232"/>
      <c r="G1223" s="233">
        <v>0</v>
      </c>
      <c r="H1223" s="234">
        <f t="shared" si="223"/>
        <v>0</v>
      </c>
      <c r="I1223" s="239"/>
      <c r="J1223" s="239"/>
      <c r="K1223" s="239"/>
      <c r="L1223" s="239"/>
      <c r="M1223" s="239"/>
      <c r="N1223" s="239"/>
      <c r="O1223" s="210">
        <f t="shared" si="231"/>
        <v>0</v>
      </c>
    </row>
    <row r="1224" spans="1:15" ht="15" customHeight="1">
      <c r="A1224" s="228" t="s">
        <v>2222</v>
      </c>
      <c r="B1224" s="229" t="s">
        <v>2223</v>
      </c>
      <c r="C1224" s="230">
        <v>0</v>
      </c>
      <c r="D1224" s="235">
        <v>0</v>
      </c>
      <c r="E1224" s="231">
        <f t="shared" si="233"/>
      </c>
      <c r="F1224" s="232"/>
      <c r="G1224" s="233">
        <v>0</v>
      </c>
      <c r="H1224" s="234">
        <f aca="true" t="shared" si="234" ref="H1224:H1269">SUM(I1224:N1224)</f>
        <v>0</v>
      </c>
      <c r="I1224" s="239"/>
      <c r="J1224" s="239"/>
      <c r="K1224" s="239"/>
      <c r="L1224" s="239"/>
      <c r="M1224" s="239"/>
      <c r="N1224" s="239"/>
      <c r="O1224" s="210">
        <f t="shared" si="231"/>
        <v>0</v>
      </c>
    </row>
    <row r="1225" spans="1:15" ht="15" customHeight="1">
      <c r="A1225" s="228" t="s">
        <v>2224</v>
      </c>
      <c r="B1225" s="229" t="s">
        <v>2225</v>
      </c>
      <c r="C1225" s="230">
        <f>SUM(C1226:C1232)</f>
        <v>0</v>
      </c>
      <c r="D1225" s="235">
        <v>0</v>
      </c>
      <c r="E1225" s="231">
        <f t="shared" si="233"/>
      </c>
      <c r="F1225" s="232"/>
      <c r="G1225" s="233">
        <v>0</v>
      </c>
      <c r="H1225" s="234">
        <f t="shared" si="234"/>
        <v>0</v>
      </c>
      <c r="I1225" s="239">
        <f aca="true" t="shared" si="235" ref="I1225:N1225">SUM(I1226:I1232)</f>
        <v>0</v>
      </c>
      <c r="J1225" s="239">
        <f t="shared" si="235"/>
        <v>0</v>
      </c>
      <c r="K1225" s="239">
        <f t="shared" si="235"/>
        <v>0</v>
      </c>
      <c r="L1225" s="239">
        <f t="shared" si="235"/>
        <v>0</v>
      </c>
      <c r="M1225" s="239">
        <f t="shared" si="235"/>
        <v>0</v>
      </c>
      <c r="N1225" s="239">
        <f t="shared" si="235"/>
        <v>0</v>
      </c>
      <c r="O1225" s="210">
        <f t="shared" si="231"/>
        <v>0</v>
      </c>
    </row>
    <row r="1226" spans="1:15" ht="15" customHeight="1">
      <c r="A1226" s="228" t="s">
        <v>2226</v>
      </c>
      <c r="B1226" s="229" t="s">
        <v>71</v>
      </c>
      <c r="C1226" s="230">
        <v>0</v>
      </c>
      <c r="D1226" s="235">
        <v>0</v>
      </c>
      <c r="E1226" s="231">
        <f t="shared" si="233"/>
      </c>
      <c r="F1226" s="232"/>
      <c r="G1226" s="233">
        <v>0</v>
      </c>
      <c r="H1226" s="234">
        <f t="shared" si="234"/>
        <v>0</v>
      </c>
      <c r="I1226" s="239"/>
      <c r="J1226" s="239"/>
      <c r="K1226" s="239"/>
      <c r="L1226" s="239"/>
      <c r="M1226" s="239"/>
      <c r="N1226" s="239"/>
      <c r="O1226" s="210">
        <f t="shared" si="231"/>
        <v>0</v>
      </c>
    </row>
    <row r="1227" spans="1:15" ht="15" customHeight="1">
      <c r="A1227" s="228" t="s">
        <v>2227</v>
      </c>
      <c r="B1227" s="229" t="s">
        <v>73</v>
      </c>
      <c r="C1227" s="230">
        <v>0</v>
      </c>
      <c r="D1227" s="235">
        <v>0</v>
      </c>
      <c r="E1227" s="231">
        <f t="shared" si="233"/>
      </c>
      <c r="F1227" s="232"/>
      <c r="G1227" s="233">
        <v>0</v>
      </c>
      <c r="H1227" s="234">
        <f t="shared" si="234"/>
        <v>0</v>
      </c>
      <c r="I1227" s="239"/>
      <c r="J1227" s="239"/>
      <c r="K1227" s="239"/>
      <c r="L1227" s="239"/>
      <c r="M1227" s="239"/>
      <c r="N1227" s="239"/>
      <c r="O1227" s="210">
        <f t="shared" si="231"/>
        <v>0</v>
      </c>
    </row>
    <row r="1228" spans="1:15" ht="15" customHeight="1">
      <c r="A1228" s="228" t="s">
        <v>2228</v>
      </c>
      <c r="B1228" s="229" t="s">
        <v>75</v>
      </c>
      <c r="C1228" s="230">
        <v>0</v>
      </c>
      <c r="D1228" s="235">
        <v>0</v>
      </c>
      <c r="E1228" s="231">
        <f t="shared" si="233"/>
      </c>
      <c r="F1228" s="232"/>
      <c r="G1228" s="233">
        <v>0</v>
      </c>
      <c r="H1228" s="234">
        <f t="shared" si="234"/>
        <v>0</v>
      </c>
      <c r="I1228" s="239"/>
      <c r="J1228" s="239"/>
      <c r="K1228" s="239"/>
      <c r="L1228" s="239"/>
      <c r="M1228" s="239"/>
      <c r="N1228" s="239"/>
      <c r="O1228" s="210">
        <f t="shared" si="231"/>
        <v>0</v>
      </c>
    </row>
    <row r="1229" spans="1:15" ht="15" customHeight="1">
      <c r="A1229" s="228" t="s">
        <v>2229</v>
      </c>
      <c r="B1229" s="229" t="s">
        <v>2230</v>
      </c>
      <c r="C1229" s="230">
        <v>0</v>
      </c>
      <c r="D1229" s="235">
        <v>0</v>
      </c>
      <c r="E1229" s="231">
        <f t="shared" si="233"/>
      </c>
      <c r="F1229" s="232"/>
      <c r="G1229" s="233">
        <v>0</v>
      </c>
      <c r="H1229" s="234">
        <f t="shared" si="234"/>
        <v>0</v>
      </c>
      <c r="I1229" s="239"/>
      <c r="J1229" s="239"/>
      <c r="K1229" s="239"/>
      <c r="L1229" s="239"/>
      <c r="M1229" s="239"/>
      <c r="N1229" s="239"/>
      <c r="O1229" s="210">
        <f t="shared" si="231"/>
        <v>0</v>
      </c>
    </row>
    <row r="1230" spans="1:15" ht="15" customHeight="1">
      <c r="A1230" s="228" t="s">
        <v>2231</v>
      </c>
      <c r="B1230" s="229" t="s">
        <v>2232</v>
      </c>
      <c r="C1230" s="230">
        <v>0</v>
      </c>
      <c r="D1230" s="235">
        <v>0</v>
      </c>
      <c r="E1230" s="231">
        <f t="shared" si="233"/>
      </c>
      <c r="F1230" s="232"/>
      <c r="G1230" s="233">
        <v>0</v>
      </c>
      <c r="H1230" s="234">
        <f t="shared" si="234"/>
        <v>0</v>
      </c>
      <c r="I1230" s="239"/>
      <c r="J1230" s="239"/>
      <c r="K1230" s="239"/>
      <c r="L1230" s="239"/>
      <c r="M1230" s="239"/>
      <c r="N1230" s="239"/>
      <c r="O1230" s="210">
        <f t="shared" si="231"/>
        <v>0</v>
      </c>
    </row>
    <row r="1231" spans="1:15" ht="15" customHeight="1">
      <c r="A1231" s="228" t="s">
        <v>2233</v>
      </c>
      <c r="B1231" s="229" t="s">
        <v>89</v>
      </c>
      <c r="C1231" s="230">
        <v>0</v>
      </c>
      <c r="D1231" s="235">
        <v>0</v>
      </c>
      <c r="E1231" s="231">
        <f t="shared" si="233"/>
      </c>
      <c r="F1231" s="232"/>
      <c r="G1231" s="233">
        <v>0</v>
      </c>
      <c r="H1231" s="234">
        <f t="shared" si="234"/>
        <v>0</v>
      </c>
      <c r="I1231" s="239"/>
      <c r="J1231" s="239"/>
      <c r="K1231" s="239"/>
      <c r="L1231" s="239"/>
      <c r="M1231" s="239"/>
      <c r="N1231" s="239"/>
      <c r="O1231" s="210">
        <f t="shared" si="231"/>
        <v>0</v>
      </c>
    </row>
    <row r="1232" spans="1:15" ht="15" customHeight="1">
      <c r="A1232" s="228" t="s">
        <v>2234</v>
      </c>
      <c r="B1232" s="229" t="s">
        <v>2235</v>
      </c>
      <c r="C1232" s="230">
        <v>0</v>
      </c>
      <c r="D1232" s="235">
        <v>0</v>
      </c>
      <c r="E1232" s="231">
        <f t="shared" si="233"/>
      </c>
      <c r="F1232" s="232"/>
      <c r="G1232" s="233">
        <v>0</v>
      </c>
      <c r="H1232" s="234">
        <f t="shared" si="234"/>
        <v>0</v>
      </c>
      <c r="I1232" s="239"/>
      <c r="J1232" s="239"/>
      <c r="K1232" s="239"/>
      <c r="L1232" s="239"/>
      <c r="M1232" s="239"/>
      <c r="N1232" s="239"/>
      <c r="O1232" s="210">
        <f t="shared" si="231"/>
        <v>0</v>
      </c>
    </row>
    <row r="1233" spans="1:15" ht="15" customHeight="1">
      <c r="A1233" s="228" t="s">
        <v>2236</v>
      </c>
      <c r="B1233" s="229" t="s">
        <v>2237</v>
      </c>
      <c r="C1233" s="230">
        <f>SUM(C1234:C1245)</f>
        <v>253</v>
      </c>
      <c r="D1233" s="230">
        <f>SUM(D1234:D1245)</f>
        <v>266</v>
      </c>
      <c r="E1233" s="231">
        <f t="shared" si="233"/>
        <v>105.13833992094861</v>
      </c>
      <c r="F1233" s="232"/>
      <c r="G1233" s="233">
        <v>266</v>
      </c>
      <c r="H1233" s="234">
        <f t="shared" si="234"/>
        <v>266</v>
      </c>
      <c r="I1233" s="239">
        <f aca="true" t="shared" si="236" ref="I1233:N1233">SUM(I1234:I1245)</f>
        <v>266</v>
      </c>
      <c r="J1233" s="239">
        <f t="shared" si="236"/>
        <v>0</v>
      </c>
      <c r="K1233" s="239">
        <f t="shared" si="236"/>
        <v>0</v>
      </c>
      <c r="L1233" s="239">
        <f t="shared" si="236"/>
        <v>0</v>
      </c>
      <c r="M1233" s="239">
        <f t="shared" si="236"/>
        <v>0</v>
      </c>
      <c r="N1233" s="239">
        <f t="shared" si="236"/>
        <v>0</v>
      </c>
      <c r="O1233" s="210">
        <f t="shared" si="231"/>
        <v>0.0266</v>
      </c>
    </row>
    <row r="1234" spans="1:15" ht="15" customHeight="1">
      <c r="A1234" s="228" t="s">
        <v>2238</v>
      </c>
      <c r="B1234" s="229" t="s">
        <v>71</v>
      </c>
      <c r="C1234" s="230">
        <v>164</v>
      </c>
      <c r="D1234" s="235">
        <v>216</v>
      </c>
      <c r="E1234" s="231">
        <f t="shared" si="233"/>
        <v>131.70731707317074</v>
      </c>
      <c r="F1234" s="232"/>
      <c r="G1234" s="233">
        <v>216</v>
      </c>
      <c r="H1234" s="234">
        <f t="shared" si="234"/>
        <v>216</v>
      </c>
      <c r="I1234" s="239">
        <v>216</v>
      </c>
      <c r="J1234" s="239"/>
      <c r="K1234" s="239"/>
      <c r="L1234" s="239"/>
      <c r="M1234" s="239"/>
      <c r="N1234" s="239"/>
      <c r="O1234" s="210">
        <f t="shared" si="231"/>
        <v>0.0216</v>
      </c>
    </row>
    <row r="1235" spans="1:15" ht="15" customHeight="1">
      <c r="A1235" s="228" t="s">
        <v>2239</v>
      </c>
      <c r="B1235" s="229" t="s">
        <v>73</v>
      </c>
      <c r="C1235" s="230">
        <v>0</v>
      </c>
      <c r="D1235" s="235">
        <v>0</v>
      </c>
      <c r="E1235" s="231">
        <f t="shared" si="233"/>
      </c>
      <c r="F1235" s="232"/>
      <c r="G1235" s="233">
        <v>0</v>
      </c>
      <c r="H1235" s="234">
        <f t="shared" si="234"/>
        <v>0</v>
      </c>
      <c r="I1235" s="239">
        <v>0</v>
      </c>
      <c r="J1235" s="239"/>
      <c r="K1235" s="239"/>
      <c r="L1235" s="239"/>
      <c r="M1235" s="239"/>
      <c r="N1235" s="239"/>
      <c r="O1235" s="210">
        <f t="shared" si="231"/>
        <v>0</v>
      </c>
    </row>
    <row r="1236" spans="1:15" ht="15" customHeight="1">
      <c r="A1236" s="228" t="s">
        <v>2240</v>
      </c>
      <c r="B1236" s="229" t="s">
        <v>75</v>
      </c>
      <c r="C1236" s="230">
        <v>0</v>
      </c>
      <c r="D1236" s="235">
        <v>0</v>
      </c>
      <c r="E1236" s="231">
        <f t="shared" si="233"/>
      </c>
      <c r="F1236" s="232"/>
      <c r="G1236" s="233">
        <v>0</v>
      </c>
      <c r="H1236" s="234">
        <f t="shared" si="234"/>
        <v>0</v>
      </c>
      <c r="I1236" s="239">
        <v>0</v>
      </c>
      <c r="J1236" s="239"/>
      <c r="K1236" s="239"/>
      <c r="L1236" s="239"/>
      <c r="M1236" s="239"/>
      <c r="N1236" s="239"/>
      <c r="O1236" s="210">
        <f t="shared" si="231"/>
        <v>0</v>
      </c>
    </row>
    <row r="1237" spans="1:15" ht="15" customHeight="1">
      <c r="A1237" s="228" t="s">
        <v>2241</v>
      </c>
      <c r="B1237" s="229" t="s">
        <v>2242</v>
      </c>
      <c r="C1237" s="230">
        <v>0</v>
      </c>
      <c r="D1237" s="235">
        <v>0</v>
      </c>
      <c r="E1237" s="231">
        <f t="shared" si="233"/>
      </c>
      <c r="F1237" s="232"/>
      <c r="G1237" s="233">
        <v>0</v>
      </c>
      <c r="H1237" s="234">
        <f t="shared" si="234"/>
        <v>0</v>
      </c>
      <c r="I1237" s="239">
        <v>0</v>
      </c>
      <c r="J1237" s="239"/>
      <c r="K1237" s="239"/>
      <c r="L1237" s="239"/>
      <c r="M1237" s="239"/>
      <c r="N1237" s="239"/>
      <c r="O1237" s="210">
        <f t="shared" si="231"/>
        <v>0</v>
      </c>
    </row>
    <row r="1238" spans="1:15" ht="15" customHeight="1">
      <c r="A1238" s="228" t="s">
        <v>2243</v>
      </c>
      <c r="B1238" s="229" t="s">
        <v>2244</v>
      </c>
      <c r="C1238" s="230">
        <v>2</v>
      </c>
      <c r="D1238" s="235">
        <v>0</v>
      </c>
      <c r="E1238" s="231">
        <f t="shared" si="233"/>
        <v>0</v>
      </c>
      <c r="F1238" s="232"/>
      <c r="G1238" s="233">
        <v>0</v>
      </c>
      <c r="H1238" s="234">
        <f t="shared" si="234"/>
        <v>0</v>
      </c>
      <c r="I1238" s="239">
        <v>0</v>
      </c>
      <c r="J1238" s="239"/>
      <c r="K1238" s="239"/>
      <c r="L1238" s="239"/>
      <c r="M1238" s="239"/>
      <c r="N1238" s="239"/>
      <c r="O1238" s="210">
        <f t="shared" si="231"/>
        <v>0</v>
      </c>
    </row>
    <row r="1239" spans="1:15" ht="15" customHeight="1">
      <c r="A1239" s="228" t="s">
        <v>2245</v>
      </c>
      <c r="B1239" s="229" t="s">
        <v>2246</v>
      </c>
      <c r="C1239" s="230">
        <v>3</v>
      </c>
      <c r="D1239" s="235">
        <v>0</v>
      </c>
      <c r="E1239" s="231">
        <f t="shared" si="233"/>
        <v>0</v>
      </c>
      <c r="F1239" s="232"/>
      <c r="G1239" s="233">
        <v>0</v>
      </c>
      <c r="H1239" s="234">
        <f t="shared" si="234"/>
        <v>0</v>
      </c>
      <c r="I1239" s="239">
        <v>0</v>
      </c>
      <c r="J1239" s="239"/>
      <c r="K1239" s="239"/>
      <c r="L1239" s="239"/>
      <c r="M1239" s="239"/>
      <c r="N1239" s="239"/>
      <c r="O1239" s="210">
        <f t="shared" si="231"/>
        <v>0</v>
      </c>
    </row>
    <row r="1240" spans="1:15" ht="15" customHeight="1">
      <c r="A1240" s="228" t="s">
        <v>2247</v>
      </c>
      <c r="B1240" s="229" t="s">
        <v>2248</v>
      </c>
      <c r="C1240" s="230">
        <v>0</v>
      </c>
      <c r="D1240" s="235">
        <v>0</v>
      </c>
      <c r="E1240" s="231">
        <f t="shared" si="233"/>
      </c>
      <c r="F1240" s="232"/>
      <c r="G1240" s="233">
        <v>0</v>
      </c>
      <c r="H1240" s="234">
        <f t="shared" si="234"/>
        <v>0</v>
      </c>
      <c r="I1240" s="239">
        <v>0</v>
      </c>
      <c r="J1240" s="239"/>
      <c r="K1240" s="239"/>
      <c r="L1240" s="239"/>
      <c r="M1240" s="239"/>
      <c r="N1240" s="239"/>
      <c r="O1240" s="210">
        <f t="shared" si="231"/>
        <v>0</v>
      </c>
    </row>
    <row r="1241" spans="1:15" ht="15" customHeight="1">
      <c r="A1241" s="228" t="s">
        <v>2249</v>
      </c>
      <c r="B1241" s="229" t="s">
        <v>2250</v>
      </c>
      <c r="C1241" s="230">
        <v>0</v>
      </c>
      <c r="D1241" s="235">
        <v>0</v>
      </c>
      <c r="E1241" s="231">
        <f t="shared" si="233"/>
      </c>
      <c r="F1241" s="232"/>
      <c r="G1241" s="233">
        <v>0</v>
      </c>
      <c r="H1241" s="234">
        <f t="shared" si="234"/>
        <v>0</v>
      </c>
      <c r="I1241" s="239">
        <v>0</v>
      </c>
      <c r="J1241" s="239"/>
      <c r="K1241" s="239"/>
      <c r="L1241" s="239"/>
      <c r="M1241" s="239"/>
      <c r="N1241" s="239"/>
      <c r="O1241" s="210">
        <f t="shared" si="231"/>
        <v>0</v>
      </c>
    </row>
    <row r="1242" spans="1:15" ht="15" customHeight="1">
      <c r="A1242" s="228" t="s">
        <v>2251</v>
      </c>
      <c r="B1242" s="229" t="s">
        <v>2252</v>
      </c>
      <c r="C1242" s="230">
        <v>49</v>
      </c>
      <c r="D1242" s="235">
        <v>50</v>
      </c>
      <c r="E1242" s="231">
        <f t="shared" si="233"/>
        <v>102.04081632653062</v>
      </c>
      <c r="F1242" s="232"/>
      <c r="G1242" s="233">
        <v>50</v>
      </c>
      <c r="H1242" s="234">
        <f t="shared" si="234"/>
        <v>50</v>
      </c>
      <c r="I1242" s="239">
        <v>50</v>
      </c>
      <c r="J1242" s="239"/>
      <c r="K1242" s="239"/>
      <c r="L1242" s="239"/>
      <c r="M1242" s="239"/>
      <c r="N1242" s="239"/>
      <c r="O1242" s="210">
        <f t="shared" si="231"/>
        <v>0.005</v>
      </c>
    </row>
    <row r="1243" spans="1:15" ht="15" customHeight="1">
      <c r="A1243" s="228" t="s">
        <v>2253</v>
      </c>
      <c r="B1243" s="229" t="s">
        <v>2254</v>
      </c>
      <c r="C1243" s="230">
        <v>0</v>
      </c>
      <c r="D1243" s="235">
        <v>0</v>
      </c>
      <c r="E1243" s="231">
        <f t="shared" si="233"/>
      </c>
      <c r="F1243" s="232"/>
      <c r="G1243" s="233">
        <v>0</v>
      </c>
      <c r="H1243" s="234">
        <f t="shared" si="234"/>
        <v>0</v>
      </c>
      <c r="I1243" s="239"/>
      <c r="J1243" s="239"/>
      <c r="K1243" s="239"/>
      <c r="L1243" s="239"/>
      <c r="M1243" s="239"/>
      <c r="N1243" s="239"/>
      <c r="O1243" s="210">
        <f t="shared" si="231"/>
        <v>0</v>
      </c>
    </row>
    <row r="1244" spans="1:15" ht="15" customHeight="1">
      <c r="A1244" s="228" t="s">
        <v>2255</v>
      </c>
      <c r="B1244" s="229" t="s">
        <v>2256</v>
      </c>
      <c r="C1244" s="230">
        <v>31</v>
      </c>
      <c r="D1244" s="235">
        <v>0</v>
      </c>
      <c r="E1244" s="231">
        <f t="shared" si="233"/>
        <v>0</v>
      </c>
      <c r="F1244" s="232"/>
      <c r="G1244" s="233">
        <v>0</v>
      </c>
      <c r="H1244" s="234">
        <f t="shared" si="234"/>
        <v>0</v>
      </c>
      <c r="I1244" s="239"/>
      <c r="J1244" s="239"/>
      <c r="K1244" s="239"/>
      <c r="L1244" s="239"/>
      <c r="M1244" s="239"/>
      <c r="N1244" s="239"/>
      <c r="O1244" s="210">
        <f t="shared" si="231"/>
        <v>0</v>
      </c>
    </row>
    <row r="1245" spans="1:15" ht="15" customHeight="1">
      <c r="A1245" s="228" t="s">
        <v>2257</v>
      </c>
      <c r="B1245" s="229" t="s">
        <v>2258</v>
      </c>
      <c r="C1245" s="230">
        <v>4</v>
      </c>
      <c r="D1245" s="235">
        <v>0</v>
      </c>
      <c r="E1245" s="231">
        <f t="shared" si="233"/>
        <v>0</v>
      </c>
      <c r="F1245" s="232"/>
      <c r="G1245" s="233">
        <v>0</v>
      </c>
      <c r="H1245" s="234">
        <f t="shared" si="234"/>
        <v>0</v>
      </c>
      <c r="I1245" s="239"/>
      <c r="J1245" s="239"/>
      <c r="K1245" s="239"/>
      <c r="L1245" s="239"/>
      <c r="M1245" s="239"/>
      <c r="N1245" s="239"/>
      <c r="O1245" s="210">
        <f t="shared" si="231"/>
        <v>0</v>
      </c>
    </row>
    <row r="1246" spans="1:15" ht="15" customHeight="1">
      <c r="A1246" s="228" t="s">
        <v>2259</v>
      </c>
      <c r="B1246" s="229" t="s">
        <v>2260</v>
      </c>
      <c r="C1246" s="230">
        <f>SUM(C1247:C1249)</f>
        <v>19</v>
      </c>
      <c r="D1246" s="230">
        <f>SUM(D1247:D1249)</f>
        <v>100</v>
      </c>
      <c r="E1246" s="231">
        <f t="shared" si="233"/>
        <v>526.3157894736843</v>
      </c>
      <c r="F1246" s="232"/>
      <c r="G1246" s="233">
        <v>100</v>
      </c>
      <c r="H1246" s="234">
        <f t="shared" si="234"/>
        <v>100</v>
      </c>
      <c r="I1246" s="239">
        <f aca="true" t="shared" si="237" ref="I1246:N1246">SUM(I1247:I1249)</f>
        <v>100</v>
      </c>
      <c r="J1246" s="239">
        <f t="shared" si="237"/>
        <v>0</v>
      </c>
      <c r="K1246" s="239">
        <f t="shared" si="237"/>
        <v>0</v>
      </c>
      <c r="L1246" s="239">
        <f t="shared" si="237"/>
        <v>0</v>
      </c>
      <c r="M1246" s="239">
        <f t="shared" si="237"/>
        <v>0</v>
      </c>
      <c r="N1246" s="239">
        <f t="shared" si="237"/>
        <v>0</v>
      </c>
      <c r="O1246" s="210">
        <f t="shared" si="231"/>
        <v>0.01</v>
      </c>
    </row>
    <row r="1247" spans="1:15" ht="15" customHeight="1">
      <c r="A1247" s="228" t="s">
        <v>2261</v>
      </c>
      <c r="B1247" s="229" t="s">
        <v>2262</v>
      </c>
      <c r="C1247" s="230">
        <v>19</v>
      </c>
      <c r="D1247" s="235">
        <v>0</v>
      </c>
      <c r="E1247" s="231">
        <f t="shared" si="233"/>
        <v>0</v>
      </c>
      <c r="F1247" s="232"/>
      <c r="G1247" s="233">
        <v>0</v>
      </c>
      <c r="H1247" s="234">
        <f t="shared" si="234"/>
        <v>0</v>
      </c>
      <c r="I1247" s="239"/>
      <c r="J1247" s="239"/>
      <c r="K1247" s="239"/>
      <c r="L1247" s="239"/>
      <c r="M1247" s="239"/>
      <c r="N1247" s="239"/>
      <c r="O1247" s="210">
        <f t="shared" si="231"/>
        <v>0</v>
      </c>
    </row>
    <row r="1248" spans="1:15" ht="15" customHeight="1">
      <c r="A1248" s="228" t="s">
        <v>2263</v>
      </c>
      <c r="B1248" s="229" t="s">
        <v>2264</v>
      </c>
      <c r="C1248" s="230">
        <v>0</v>
      </c>
      <c r="D1248" s="235">
        <v>0</v>
      </c>
      <c r="E1248" s="231">
        <f t="shared" si="233"/>
      </c>
      <c r="F1248" s="232"/>
      <c r="G1248" s="233">
        <v>0</v>
      </c>
      <c r="H1248" s="234">
        <f t="shared" si="234"/>
        <v>0</v>
      </c>
      <c r="I1248" s="239"/>
      <c r="J1248" s="239"/>
      <c r="K1248" s="239"/>
      <c r="L1248" s="239"/>
      <c r="M1248" s="239"/>
      <c r="N1248" s="239"/>
      <c r="O1248" s="210">
        <f t="shared" si="231"/>
        <v>0</v>
      </c>
    </row>
    <row r="1249" spans="1:15" ht="15" customHeight="1">
      <c r="A1249" s="228" t="s">
        <v>2265</v>
      </c>
      <c r="B1249" s="229" t="s">
        <v>2266</v>
      </c>
      <c r="C1249" s="230">
        <v>0</v>
      </c>
      <c r="D1249" s="235">
        <v>100</v>
      </c>
      <c r="E1249" s="231">
        <f t="shared" si="233"/>
      </c>
      <c r="F1249" s="232"/>
      <c r="G1249" s="233">
        <v>100</v>
      </c>
      <c r="H1249" s="234">
        <f t="shared" si="234"/>
        <v>100</v>
      </c>
      <c r="I1249" s="239">
        <v>100</v>
      </c>
      <c r="J1249" s="239"/>
      <c r="K1249" s="239"/>
      <c r="L1249" s="239"/>
      <c r="M1249" s="239"/>
      <c r="N1249" s="239"/>
      <c r="O1249" s="210">
        <f t="shared" si="231"/>
        <v>0.01</v>
      </c>
    </row>
    <row r="1250" spans="1:15" ht="15" customHeight="1">
      <c r="A1250" s="228" t="s">
        <v>2267</v>
      </c>
      <c r="B1250" s="229" t="s">
        <v>2268</v>
      </c>
      <c r="C1250" s="230">
        <f>SUM(C1251:C1253)</f>
        <v>9</v>
      </c>
      <c r="D1250" s="230">
        <f>SUM(D1251:D1253)</f>
        <v>11</v>
      </c>
      <c r="E1250" s="231">
        <f t="shared" si="233"/>
        <v>122.22222222222223</v>
      </c>
      <c r="F1250" s="232"/>
      <c r="G1250" s="233">
        <v>0</v>
      </c>
      <c r="H1250" s="234">
        <f t="shared" si="234"/>
        <v>11</v>
      </c>
      <c r="I1250" s="239">
        <f aca="true" t="shared" si="238" ref="I1250:N1250">SUM(I1251:I1253)</f>
        <v>0</v>
      </c>
      <c r="J1250" s="239">
        <f t="shared" si="238"/>
        <v>0</v>
      </c>
      <c r="K1250" s="239">
        <f t="shared" si="238"/>
        <v>11</v>
      </c>
      <c r="L1250" s="239">
        <f t="shared" si="238"/>
        <v>0</v>
      </c>
      <c r="M1250" s="239">
        <f t="shared" si="238"/>
        <v>0</v>
      </c>
      <c r="N1250" s="239">
        <f t="shared" si="238"/>
        <v>0</v>
      </c>
      <c r="O1250" s="210">
        <f t="shared" si="231"/>
        <v>0.0011</v>
      </c>
    </row>
    <row r="1251" spans="1:15" ht="15" customHeight="1">
      <c r="A1251" s="228" t="s">
        <v>2269</v>
      </c>
      <c r="B1251" s="229" t="s">
        <v>2270</v>
      </c>
      <c r="C1251" s="230">
        <v>9</v>
      </c>
      <c r="D1251" s="235">
        <v>11</v>
      </c>
      <c r="E1251" s="231">
        <f t="shared" si="233"/>
        <v>122.22222222222223</v>
      </c>
      <c r="F1251" s="232"/>
      <c r="G1251" s="233">
        <v>0</v>
      </c>
      <c r="H1251" s="234">
        <f t="shared" si="234"/>
        <v>11</v>
      </c>
      <c r="I1251" s="239"/>
      <c r="J1251" s="239"/>
      <c r="K1251" s="239">
        <v>11</v>
      </c>
      <c r="L1251" s="239"/>
      <c r="M1251" s="239"/>
      <c r="N1251" s="239"/>
      <c r="O1251" s="210">
        <f t="shared" si="231"/>
        <v>0.0011</v>
      </c>
    </row>
    <row r="1252" spans="1:15" ht="15" customHeight="1">
      <c r="A1252" s="228" t="s">
        <v>2271</v>
      </c>
      <c r="B1252" s="229" t="s">
        <v>2272</v>
      </c>
      <c r="C1252" s="230">
        <v>0</v>
      </c>
      <c r="D1252" s="235">
        <v>0</v>
      </c>
      <c r="E1252" s="231">
        <f t="shared" si="233"/>
      </c>
      <c r="F1252" s="232"/>
      <c r="G1252" s="233">
        <v>0</v>
      </c>
      <c r="H1252" s="234">
        <f t="shared" si="234"/>
        <v>0</v>
      </c>
      <c r="I1252" s="239"/>
      <c r="J1252" s="239"/>
      <c r="K1252" s="239"/>
      <c r="L1252" s="239"/>
      <c r="M1252" s="239"/>
      <c r="N1252" s="239"/>
      <c r="O1252" s="210">
        <f aca="true" t="shared" si="239" ref="O1252:O1269">D1252/10000</f>
        <v>0</v>
      </c>
    </row>
    <row r="1253" spans="1:15" ht="15" customHeight="1">
      <c r="A1253" s="228" t="s">
        <v>2273</v>
      </c>
      <c r="B1253" s="229" t="s">
        <v>2274</v>
      </c>
      <c r="C1253" s="230">
        <v>0</v>
      </c>
      <c r="D1253" s="235">
        <v>0</v>
      </c>
      <c r="E1253" s="231">
        <f t="shared" si="233"/>
      </c>
      <c r="F1253" s="232"/>
      <c r="G1253" s="233">
        <v>0</v>
      </c>
      <c r="H1253" s="234">
        <f t="shared" si="234"/>
        <v>0</v>
      </c>
      <c r="I1253" s="239"/>
      <c r="J1253" s="239"/>
      <c r="K1253" s="239"/>
      <c r="L1253" s="239"/>
      <c r="M1253" s="239"/>
      <c r="N1253" s="239"/>
      <c r="O1253" s="210">
        <f t="shared" si="239"/>
        <v>0</v>
      </c>
    </row>
    <row r="1254" spans="1:15" ht="15" customHeight="1">
      <c r="A1254" s="228" t="s">
        <v>2275</v>
      </c>
      <c r="B1254" s="229" t="s">
        <v>2276</v>
      </c>
      <c r="C1254" s="230">
        <v>0</v>
      </c>
      <c r="D1254" s="235">
        <v>0</v>
      </c>
      <c r="E1254" s="231">
        <f t="shared" si="233"/>
      </c>
      <c r="F1254" s="232"/>
      <c r="G1254" s="233">
        <v>0</v>
      </c>
      <c r="H1254" s="234">
        <f t="shared" si="234"/>
        <v>0</v>
      </c>
      <c r="I1254" s="239"/>
      <c r="J1254" s="239"/>
      <c r="K1254" s="239"/>
      <c r="L1254" s="239"/>
      <c r="M1254" s="239"/>
      <c r="N1254" s="239"/>
      <c r="O1254" s="210">
        <f t="shared" si="239"/>
        <v>0</v>
      </c>
    </row>
    <row r="1255" spans="1:15" ht="15" customHeight="1">
      <c r="A1255" s="228" t="s">
        <v>2277</v>
      </c>
      <c r="B1255" s="229" t="s">
        <v>2278</v>
      </c>
      <c r="C1255" s="230">
        <v>0</v>
      </c>
      <c r="D1255" s="235">
        <v>20000</v>
      </c>
      <c r="E1255" s="231">
        <f t="shared" si="233"/>
      </c>
      <c r="F1255" s="232"/>
      <c r="G1255" s="233">
        <v>0</v>
      </c>
      <c r="H1255" s="234">
        <f t="shared" si="234"/>
        <v>20000</v>
      </c>
      <c r="I1255" s="239">
        <v>20000</v>
      </c>
      <c r="J1255" s="239"/>
      <c r="K1255" s="239"/>
      <c r="L1255" s="239"/>
      <c r="M1255" s="239"/>
      <c r="N1255" s="239"/>
      <c r="O1255" s="210">
        <f t="shared" si="239"/>
        <v>2</v>
      </c>
    </row>
    <row r="1256" spans="1:15" ht="15" customHeight="1">
      <c r="A1256" s="228" t="s">
        <v>2279</v>
      </c>
      <c r="B1256" s="229" t="s">
        <v>2280</v>
      </c>
      <c r="C1256" s="230">
        <f>C1257</f>
        <v>18430</v>
      </c>
      <c r="D1256" s="230">
        <f>D1257</f>
        <v>22645</v>
      </c>
      <c r="E1256" s="231">
        <f t="shared" si="233"/>
        <v>122.87032013022245</v>
      </c>
      <c r="F1256" s="232"/>
      <c r="G1256" s="233">
        <v>0</v>
      </c>
      <c r="H1256" s="234">
        <f t="shared" si="234"/>
        <v>22645</v>
      </c>
      <c r="I1256" s="239">
        <f aca="true" t="shared" si="240" ref="I1256:N1256">I1257</f>
        <v>22645</v>
      </c>
      <c r="J1256" s="239">
        <f t="shared" si="240"/>
        <v>0</v>
      </c>
      <c r="K1256" s="239">
        <f t="shared" si="240"/>
        <v>0</v>
      </c>
      <c r="L1256" s="239">
        <f t="shared" si="240"/>
        <v>0</v>
      </c>
      <c r="M1256" s="239">
        <f t="shared" si="240"/>
        <v>0</v>
      </c>
      <c r="N1256" s="239">
        <f t="shared" si="240"/>
        <v>0</v>
      </c>
      <c r="O1256" s="210">
        <f t="shared" si="239"/>
        <v>2.2645</v>
      </c>
    </row>
    <row r="1257" spans="1:15" ht="15" customHeight="1">
      <c r="A1257" s="228" t="s">
        <v>2281</v>
      </c>
      <c r="B1257" s="229" t="s">
        <v>2282</v>
      </c>
      <c r="C1257" s="230">
        <f>SUM(C1258:C1261)</f>
        <v>18430</v>
      </c>
      <c r="D1257" s="230">
        <f>SUM(D1258:D1261)</f>
        <v>22645</v>
      </c>
      <c r="E1257" s="231">
        <f t="shared" si="233"/>
        <v>122.87032013022245</v>
      </c>
      <c r="F1257" s="232"/>
      <c r="G1257" s="233">
        <v>0</v>
      </c>
      <c r="H1257" s="234">
        <f t="shared" si="234"/>
        <v>22645</v>
      </c>
      <c r="I1257" s="239">
        <f aca="true" t="shared" si="241" ref="I1257:N1257">SUM(I1258:I1261)</f>
        <v>22645</v>
      </c>
      <c r="J1257" s="239">
        <f t="shared" si="241"/>
        <v>0</v>
      </c>
      <c r="K1257" s="239">
        <f t="shared" si="241"/>
        <v>0</v>
      </c>
      <c r="L1257" s="239">
        <f t="shared" si="241"/>
        <v>0</v>
      </c>
      <c r="M1257" s="239">
        <f t="shared" si="241"/>
        <v>0</v>
      </c>
      <c r="N1257" s="239">
        <f t="shared" si="241"/>
        <v>0</v>
      </c>
      <c r="O1257" s="210">
        <f t="shared" si="239"/>
        <v>2.2645</v>
      </c>
    </row>
    <row r="1258" spans="1:15" ht="15" customHeight="1">
      <c r="A1258" s="228" t="s">
        <v>2283</v>
      </c>
      <c r="B1258" s="229" t="s">
        <v>2284</v>
      </c>
      <c r="C1258" s="230">
        <v>18417</v>
      </c>
      <c r="D1258" s="235">
        <v>22645</v>
      </c>
      <c r="E1258" s="231">
        <f t="shared" si="233"/>
        <v>122.95705055112126</v>
      </c>
      <c r="F1258" s="232"/>
      <c r="G1258" s="233">
        <v>0</v>
      </c>
      <c r="H1258" s="234">
        <f t="shared" si="234"/>
        <v>22645</v>
      </c>
      <c r="I1258" s="239">
        <v>22645</v>
      </c>
      <c r="J1258" s="239"/>
      <c r="K1258" s="239"/>
      <c r="L1258" s="239"/>
      <c r="M1258" s="239"/>
      <c r="N1258" s="239"/>
      <c r="O1258" s="210">
        <f t="shared" si="239"/>
        <v>2.2645</v>
      </c>
    </row>
    <row r="1259" spans="1:15" ht="15" customHeight="1">
      <c r="A1259" s="228" t="s">
        <v>2285</v>
      </c>
      <c r="B1259" s="229" t="s">
        <v>2286</v>
      </c>
      <c r="C1259" s="230">
        <v>13</v>
      </c>
      <c r="D1259" s="235">
        <v>0</v>
      </c>
      <c r="E1259" s="231">
        <f t="shared" si="233"/>
        <v>0</v>
      </c>
      <c r="F1259" s="232"/>
      <c r="G1259" s="233">
        <v>0</v>
      </c>
      <c r="H1259" s="234">
        <f t="shared" si="234"/>
        <v>0</v>
      </c>
      <c r="I1259" s="239"/>
      <c r="J1259" s="239"/>
      <c r="K1259" s="239"/>
      <c r="L1259" s="239"/>
      <c r="M1259" s="239"/>
      <c r="N1259" s="239"/>
      <c r="O1259" s="210">
        <f t="shared" si="239"/>
        <v>0</v>
      </c>
    </row>
    <row r="1260" spans="1:15" ht="15" customHeight="1">
      <c r="A1260" s="228" t="s">
        <v>2287</v>
      </c>
      <c r="B1260" s="229" t="s">
        <v>2288</v>
      </c>
      <c r="C1260" s="230">
        <v>0</v>
      </c>
      <c r="D1260" s="235">
        <v>0</v>
      </c>
      <c r="E1260" s="231">
        <f t="shared" si="233"/>
      </c>
      <c r="F1260" s="232"/>
      <c r="G1260" s="233">
        <v>0</v>
      </c>
      <c r="H1260" s="234">
        <f t="shared" si="234"/>
        <v>0</v>
      </c>
      <c r="I1260" s="239"/>
      <c r="J1260" s="239"/>
      <c r="K1260" s="239"/>
      <c r="L1260" s="239"/>
      <c r="M1260" s="239"/>
      <c r="N1260" s="239"/>
      <c r="O1260" s="210">
        <f t="shared" si="239"/>
        <v>0</v>
      </c>
    </row>
    <row r="1261" spans="1:15" ht="15" customHeight="1">
      <c r="A1261" s="228" t="s">
        <v>2289</v>
      </c>
      <c r="B1261" s="229" t="s">
        <v>2290</v>
      </c>
      <c r="C1261" s="230">
        <v>0</v>
      </c>
      <c r="D1261" s="235">
        <v>0</v>
      </c>
      <c r="E1261" s="231">
        <f t="shared" si="233"/>
      </c>
      <c r="F1261" s="232"/>
      <c r="G1261" s="233">
        <v>0</v>
      </c>
      <c r="H1261" s="234">
        <f t="shared" si="234"/>
        <v>0</v>
      </c>
      <c r="I1261" s="239"/>
      <c r="J1261" s="239"/>
      <c r="K1261" s="239"/>
      <c r="L1261" s="239"/>
      <c r="M1261" s="239"/>
      <c r="N1261" s="239"/>
      <c r="O1261" s="210">
        <f t="shared" si="239"/>
        <v>0</v>
      </c>
    </row>
    <row r="1262" spans="1:15" ht="15" customHeight="1">
      <c r="A1262" s="228" t="s">
        <v>2291</v>
      </c>
      <c r="B1262" s="229" t="s">
        <v>2292</v>
      </c>
      <c r="C1262" s="230">
        <f>C1263</f>
        <v>121</v>
      </c>
      <c r="D1262" s="235">
        <v>200</v>
      </c>
      <c r="E1262" s="231">
        <f t="shared" si="233"/>
        <v>165.28925619834712</v>
      </c>
      <c r="F1262" s="232"/>
      <c r="G1262" s="233">
        <v>0</v>
      </c>
      <c r="H1262" s="234">
        <f t="shared" si="234"/>
        <v>200</v>
      </c>
      <c r="I1262" s="239">
        <f aca="true" t="shared" si="242" ref="I1262:N1262">I1263</f>
        <v>200</v>
      </c>
      <c r="J1262" s="239">
        <f t="shared" si="242"/>
        <v>0</v>
      </c>
      <c r="K1262" s="239">
        <f t="shared" si="242"/>
        <v>0</v>
      </c>
      <c r="L1262" s="239">
        <f t="shared" si="242"/>
        <v>0</v>
      </c>
      <c r="M1262" s="239">
        <f t="shared" si="242"/>
        <v>0</v>
      </c>
      <c r="N1262" s="239">
        <f t="shared" si="242"/>
        <v>0</v>
      </c>
      <c r="O1262" s="210">
        <f t="shared" si="239"/>
        <v>0.02</v>
      </c>
    </row>
    <row r="1263" spans="1:15" ht="15" customHeight="1">
      <c r="A1263" s="228" t="s">
        <v>2293</v>
      </c>
      <c r="B1263" s="229" t="s">
        <v>2294</v>
      </c>
      <c r="C1263" s="230">
        <v>121</v>
      </c>
      <c r="D1263" s="235">
        <v>200</v>
      </c>
      <c r="E1263" s="231">
        <f t="shared" si="233"/>
        <v>165.28925619834712</v>
      </c>
      <c r="F1263" s="232"/>
      <c r="G1263" s="233">
        <v>0</v>
      </c>
      <c r="H1263" s="234">
        <f t="shared" si="234"/>
        <v>200</v>
      </c>
      <c r="I1263" s="239">
        <v>200</v>
      </c>
      <c r="J1263" s="239"/>
      <c r="K1263" s="239"/>
      <c r="L1263" s="239"/>
      <c r="M1263" s="239"/>
      <c r="N1263" s="239"/>
      <c r="O1263" s="210">
        <f t="shared" si="239"/>
        <v>0.02</v>
      </c>
    </row>
    <row r="1264" spans="1:15" ht="15" customHeight="1">
      <c r="A1264" s="228" t="s">
        <v>2295</v>
      </c>
      <c r="B1264" s="229" t="s">
        <v>2296</v>
      </c>
      <c r="C1264" s="230">
        <f>C1265+C1266</f>
        <v>11705</v>
      </c>
      <c r="D1264" s="230">
        <v>17880</v>
      </c>
      <c r="E1264" s="231">
        <f t="shared" si="233"/>
        <v>152.75523280649296</v>
      </c>
      <c r="F1264" s="232"/>
      <c r="G1264" s="233">
        <v>18000</v>
      </c>
      <c r="H1264" s="234">
        <f t="shared" si="234"/>
        <v>17880</v>
      </c>
      <c r="I1264" s="239">
        <f aca="true" t="shared" si="243" ref="I1264:N1264">I1265+I1266</f>
        <v>17880</v>
      </c>
      <c r="J1264" s="239">
        <f t="shared" si="243"/>
        <v>0</v>
      </c>
      <c r="K1264" s="239">
        <f t="shared" si="243"/>
        <v>0</v>
      </c>
      <c r="L1264" s="239">
        <f t="shared" si="243"/>
        <v>0</v>
      </c>
      <c r="M1264" s="239">
        <f t="shared" si="243"/>
        <v>0</v>
      </c>
      <c r="N1264" s="239">
        <f t="shared" si="243"/>
        <v>0</v>
      </c>
      <c r="O1264" s="210">
        <f t="shared" si="239"/>
        <v>1.788</v>
      </c>
    </row>
    <row r="1265" spans="1:15" ht="15" customHeight="1">
      <c r="A1265" s="228" t="s">
        <v>2297</v>
      </c>
      <c r="B1265" s="229" t="s">
        <v>2298</v>
      </c>
      <c r="C1265" s="230">
        <v>0</v>
      </c>
      <c r="D1265" s="235">
        <v>12180</v>
      </c>
      <c r="E1265" s="231">
        <f t="shared" si="233"/>
      </c>
      <c r="F1265" s="232"/>
      <c r="G1265" s="233">
        <v>12180</v>
      </c>
      <c r="H1265" s="234">
        <f t="shared" si="234"/>
        <v>12180</v>
      </c>
      <c r="I1265" s="239">
        <v>12180</v>
      </c>
      <c r="J1265" s="239"/>
      <c r="K1265" s="239"/>
      <c r="L1265" s="239"/>
      <c r="M1265" s="239"/>
      <c r="N1265" s="239"/>
      <c r="O1265" s="210">
        <f t="shared" si="239"/>
        <v>1.218</v>
      </c>
    </row>
    <row r="1266" spans="1:15" ht="15" customHeight="1">
      <c r="A1266" s="228" t="s">
        <v>2299</v>
      </c>
      <c r="B1266" s="229" t="s">
        <v>1978</v>
      </c>
      <c r="C1266" s="230">
        <v>11705</v>
      </c>
      <c r="D1266" s="235">
        <v>5700</v>
      </c>
      <c r="E1266" s="231">
        <f t="shared" si="233"/>
        <v>48.697137975224265</v>
      </c>
      <c r="F1266" s="232"/>
      <c r="G1266" s="233">
        <v>5700</v>
      </c>
      <c r="H1266" s="234">
        <f t="shared" si="234"/>
        <v>5700</v>
      </c>
      <c r="I1266" s="239">
        <v>5700</v>
      </c>
      <c r="J1266" s="239"/>
      <c r="K1266" s="239"/>
      <c r="L1266" s="239"/>
      <c r="M1266" s="239"/>
      <c r="N1266" s="239"/>
      <c r="O1266" s="210">
        <f t="shared" si="239"/>
        <v>0.57</v>
      </c>
    </row>
    <row r="1267" spans="1:15" ht="15" customHeight="1">
      <c r="A1267" s="228"/>
      <c r="B1267" s="229"/>
      <c r="C1267" s="230">
        <v>0</v>
      </c>
      <c r="D1267" s="235">
        <v>0</v>
      </c>
      <c r="E1267" s="231">
        <f t="shared" si="233"/>
      </c>
      <c r="F1267" s="232"/>
      <c r="G1267" s="233">
        <v>0</v>
      </c>
      <c r="H1267" s="234">
        <f t="shared" si="234"/>
        <v>0</v>
      </c>
      <c r="I1267" s="239"/>
      <c r="J1267" s="239"/>
      <c r="K1267" s="239"/>
      <c r="L1267" s="239"/>
      <c r="M1267" s="239"/>
      <c r="N1267" s="239"/>
      <c r="O1267" s="210">
        <f t="shared" si="239"/>
        <v>0</v>
      </c>
    </row>
    <row r="1268" spans="1:15" ht="15" customHeight="1">
      <c r="A1268" s="228"/>
      <c r="B1268" s="229"/>
      <c r="C1268" s="230">
        <v>0</v>
      </c>
      <c r="D1268" s="235">
        <v>0</v>
      </c>
      <c r="E1268" s="231">
        <f t="shared" si="233"/>
      </c>
      <c r="F1268" s="232"/>
      <c r="G1268" s="233">
        <v>0</v>
      </c>
      <c r="H1268" s="234">
        <f t="shared" si="234"/>
        <v>0</v>
      </c>
      <c r="I1268" s="239"/>
      <c r="J1268" s="239"/>
      <c r="K1268" s="239"/>
      <c r="L1268" s="239"/>
      <c r="M1268" s="239"/>
      <c r="N1268" s="239"/>
      <c r="O1268" s="210">
        <f t="shared" si="239"/>
        <v>0</v>
      </c>
    </row>
    <row r="1269" spans="1:15" ht="15" customHeight="1">
      <c r="A1269" s="228"/>
      <c r="B1269" s="229" t="s">
        <v>2301</v>
      </c>
      <c r="C1269" s="230">
        <f aca="true" t="shared" si="244" ref="C1269:K1269">C6+C235+C239+C251+C341+C392+C448+C505+C630+C700+C774+C793+C904+C968+C1032+C1052+C1082+C1092+C1136+C1156+C1200+C1255+C1256+C1262+C1264</f>
        <v>690483</v>
      </c>
      <c r="D1269" s="230">
        <f t="shared" si="244"/>
        <v>567708</v>
      </c>
      <c r="E1269" s="231">
        <f t="shared" si="233"/>
        <v>82.21896846120758</v>
      </c>
      <c r="F1269" s="232"/>
      <c r="G1269" s="239">
        <f t="shared" si="244"/>
        <v>441167</v>
      </c>
      <c r="H1269" s="239">
        <f t="shared" si="244"/>
        <v>567708</v>
      </c>
      <c r="I1269" s="239">
        <f t="shared" si="244"/>
        <v>537147</v>
      </c>
      <c r="J1269" s="239">
        <f t="shared" si="244"/>
        <v>6283</v>
      </c>
      <c r="K1269" s="239">
        <f t="shared" si="244"/>
        <v>24278</v>
      </c>
      <c r="L1269" s="239">
        <f aca="true" t="shared" si="245" ref="I1269:N1269">L6+L235+L239+L251+L341+L392+L448+L505+L630+L700+L774+L793+L904+L968+L1032+L1052+L1082+L1092+L1136+L1156+L1200+L1255+L1256+L1262+L1264</f>
        <v>0</v>
      </c>
      <c r="M1269" s="239">
        <f t="shared" si="245"/>
        <v>0</v>
      </c>
      <c r="N1269" s="239">
        <f t="shared" si="245"/>
        <v>0</v>
      </c>
      <c r="O1269" s="210">
        <f t="shared" si="239"/>
        <v>56.7708</v>
      </c>
    </row>
    <row r="1270" spans="3:9" ht="15">
      <c r="C1270" s="220"/>
      <c r="I1270" s="210">
        <v>567708</v>
      </c>
    </row>
    <row r="1271" ht="15">
      <c r="I1271" s="210">
        <f>I1270-H1269</f>
        <v>0</v>
      </c>
    </row>
  </sheetData>
  <sheetProtection/>
  <printOptions horizontalCentered="1"/>
  <pageMargins left="0.6298611111111111" right="0.39305555555555555" top="0.5902777777777778" bottom="0.5902777777777778" header="0.5076388888888889" footer="0.5076388888888889"/>
  <pageSetup firstPageNumber="7" useFirstPageNumber="1" horizontalDpi="600" verticalDpi="600" orientation="landscape" paperSize="9"/>
  <headerFooter scaleWithDoc="0" alignWithMargins="0">
    <oddFooter>&amp;C&amp;"宋体"&amp;12第 &amp;P 页</oddFooter>
  </headerFooter>
</worksheet>
</file>

<file path=xl/worksheets/sheet8.xml><?xml version="1.0" encoding="utf-8"?>
<worksheet xmlns="http://schemas.openxmlformats.org/spreadsheetml/2006/main" xmlns:r="http://schemas.openxmlformats.org/officeDocument/2006/relationships">
  <dimension ref="A1:K259"/>
  <sheetViews>
    <sheetView showZeros="0" zoomScaleSheetLayoutView="100" workbookViewId="0" topLeftCell="A1">
      <selection activeCell="A2" sqref="A2:E2"/>
    </sheetView>
  </sheetViews>
  <sheetFormatPr defaultColWidth="8.75390625" defaultRowHeight="14.25"/>
  <cols>
    <col min="1" max="1" width="14.125" style="0" customWidth="1"/>
    <col min="2" max="2" width="13.75390625" style="0" customWidth="1"/>
    <col min="3" max="3" width="40.25390625" style="0" customWidth="1"/>
    <col min="4" max="4" width="23.75390625" style="114" customWidth="1"/>
    <col min="5" max="5" width="23.375" style="0" customWidth="1"/>
    <col min="6" max="6" width="19.375" style="0" hidden="1" customWidth="1"/>
  </cols>
  <sheetData>
    <row r="1" spans="1:11" s="20" customFormat="1" ht="15">
      <c r="A1" s="188" t="s">
        <v>2463</v>
      </c>
      <c r="B1" s="188"/>
      <c r="C1" s="188"/>
      <c r="D1" s="188"/>
      <c r="E1" s="188"/>
      <c r="F1" s="188"/>
      <c r="G1" s="188"/>
      <c r="H1" s="188"/>
      <c r="I1" s="188"/>
      <c r="J1" s="188"/>
      <c r="K1" s="188"/>
    </row>
    <row r="2" spans="1:11" s="20" customFormat="1" ht="20.25">
      <c r="A2" s="189" t="s">
        <v>2464</v>
      </c>
      <c r="B2" s="189"/>
      <c r="C2" s="189"/>
      <c r="D2" s="189"/>
      <c r="E2" s="189"/>
      <c r="F2" s="190"/>
      <c r="G2" s="191"/>
      <c r="H2" s="192"/>
      <c r="I2" s="192"/>
      <c r="J2" s="192"/>
      <c r="K2" s="192"/>
    </row>
    <row r="3" spans="1:6" s="20" customFormat="1" ht="15">
      <c r="A3" s="193"/>
      <c r="B3" s="193"/>
      <c r="C3" s="193"/>
      <c r="D3" s="194" t="s">
        <v>63</v>
      </c>
      <c r="E3" s="195"/>
      <c r="F3" s="196" t="s">
        <v>63</v>
      </c>
    </row>
    <row r="4" spans="1:6" s="20" customFormat="1" ht="18.75" customHeight="1">
      <c r="A4" s="197" t="s">
        <v>2465</v>
      </c>
      <c r="B4" s="197"/>
      <c r="C4" s="197" t="s">
        <v>2466</v>
      </c>
      <c r="D4" s="197" t="s">
        <v>2467</v>
      </c>
      <c r="E4" s="198" t="s">
        <v>65</v>
      </c>
      <c r="F4" s="197" t="s">
        <v>2468</v>
      </c>
    </row>
    <row r="5" spans="1:6" s="20" customFormat="1" ht="18.75" customHeight="1">
      <c r="A5" s="199" t="s">
        <v>2469</v>
      </c>
      <c r="B5" s="199" t="s">
        <v>2470</v>
      </c>
      <c r="C5" s="197"/>
      <c r="D5" s="197"/>
      <c r="E5" s="198"/>
      <c r="F5" s="197"/>
    </row>
    <row r="6" spans="1:6" s="20" customFormat="1" ht="18.75" customHeight="1">
      <c r="A6" s="200"/>
      <c r="B6" s="200"/>
      <c r="C6" s="200" t="s">
        <v>2471</v>
      </c>
      <c r="D6" s="201">
        <f>D7+D12+D23+D29+D32+D34+D38+D41+D46+D48+D53+D55+D58</f>
        <v>2346342</v>
      </c>
      <c r="E6" s="202"/>
      <c r="F6" s="203">
        <f>F7+F12+F23+F29+F32+F34+F38+F41+F46+F48+F53+F55+F58</f>
        <v>2445309</v>
      </c>
    </row>
    <row r="7" spans="1:6" s="20" customFormat="1" ht="18.75" customHeight="1">
      <c r="A7" s="200" t="s">
        <v>2472</v>
      </c>
      <c r="B7" s="200"/>
      <c r="C7" s="200" t="s">
        <v>2473</v>
      </c>
      <c r="D7" s="204">
        <f>SUM(D8:D11)</f>
        <v>56538</v>
      </c>
      <c r="E7" s="202"/>
      <c r="F7" s="205">
        <f>SUM(F8:F11)</f>
        <v>30713</v>
      </c>
    </row>
    <row r="8" spans="1:6" s="20" customFormat="1" ht="18.75" customHeight="1">
      <c r="A8" s="200" t="s">
        <v>2474</v>
      </c>
      <c r="B8" s="200" t="s">
        <v>2475</v>
      </c>
      <c r="C8" s="200" t="s">
        <v>2476</v>
      </c>
      <c r="D8" s="201">
        <v>34674</v>
      </c>
      <c r="E8" s="202"/>
      <c r="F8" s="203">
        <v>22809</v>
      </c>
    </row>
    <row r="9" spans="1:6" s="20" customFormat="1" ht="18.75" customHeight="1">
      <c r="A9" s="200" t="s">
        <v>2474</v>
      </c>
      <c r="B9" s="200" t="s">
        <v>2477</v>
      </c>
      <c r="C9" s="200" t="s">
        <v>2478</v>
      </c>
      <c r="D9" s="201">
        <v>8272</v>
      </c>
      <c r="E9" s="202"/>
      <c r="F9" s="203">
        <v>5097</v>
      </c>
    </row>
    <row r="10" spans="1:6" s="20" customFormat="1" ht="18.75" customHeight="1">
      <c r="A10" s="200" t="s">
        <v>2474</v>
      </c>
      <c r="B10" s="200" t="s">
        <v>2479</v>
      </c>
      <c r="C10" s="200" t="s">
        <v>2480</v>
      </c>
      <c r="D10" s="201">
        <v>4165</v>
      </c>
      <c r="E10" s="202"/>
      <c r="F10" s="203">
        <v>2194</v>
      </c>
    </row>
    <row r="11" spans="1:6" s="20" customFormat="1" ht="18.75" customHeight="1">
      <c r="A11" s="200" t="s">
        <v>2474</v>
      </c>
      <c r="B11" s="200" t="s">
        <v>2481</v>
      </c>
      <c r="C11" s="200" t="s">
        <v>2482</v>
      </c>
      <c r="D11" s="201">
        <v>9427</v>
      </c>
      <c r="E11" s="202"/>
      <c r="F11" s="203">
        <v>613</v>
      </c>
    </row>
    <row r="12" spans="1:6" s="20" customFormat="1" ht="18.75" customHeight="1">
      <c r="A12" s="200" t="s">
        <v>2483</v>
      </c>
      <c r="B12" s="200"/>
      <c r="C12" s="200" t="s">
        <v>2484</v>
      </c>
      <c r="D12" s="204">
        <f>SUM(D13:D22)</f>
        <v>61450</v>
      </c>
      <c r="E12" s="202"/>
      <c r="F12" s="205">
        <f>SUM(F13:F22)</f>
        <v>50294</v>
      </c>
    </row>
    <row r="13" spans="1:6" s="20" customFormat="1" ht="18.75" customHeight="1">
      <c r="A13" s="200" t="s">
        <v>2485</v>
      </c>
      <c r="B13" s="200" t="s">
        <v>2486</v>
      </c>
      <c r="C13" s="200" t="s">
        <v>2487</v>
      </c>
      <c r="D13" s="201">
        <v>15082</v>
      </c>
      <c r="E13" s="202"/>
      <c r="F13" s="203">
        <v>14775</v>
      </c>
    </row>
    <row r="14" spans="1:6" s="20" customFormat="1" ht="18.75" customHeight="1">
      <c r="A14" s="200" t="s">
        <v>2485</v>
      </c>
      <c r="B14" s="200" t="s">
        <v>2488</v>
      </c>
      <c r="C14" s="200" t="s">
        <v>2489</v>
      </c>
      <c r="D14" s="201">
        <v>681</v>
      </c>
      <c r="E14" s="202"/>
      <c r="F14" s="203">
        <v>682</v>
      </c>
    </row>
    <row r="15" spans="1:6" s="20" customFormat="1" ht="18.75" customHeight="1">
      <c r="A15" s="200" t="s">
        <v>2485</v>
      </c>
      <c r="B15" s="200" t="s">
        <v>2490</v>
      </c>
      <c r="C15" s="200" t="s">
        <v>2491</v>
      </c>
      <c r="D15" s="201">
        <v>1322</v>
      </c>
      <c r="E15" s="202"/>
      <c r="F15" s="203">
        <v>1135</v>
      </c>
    </row>
    <row r="16" spans="1:6" s="20" customFormat="1" ht="18.75" customHeight="1">
      <c r="A16" s="200" t="s">
        <v>2485</v>
      </c>
      <c r="B16" s="200" t="s">
        <v>2492</v>
      </c>
      <c r="C16" s="200" t="s">
        <v>2493</v>
      </c>
      <c r="D16" s="201">
        <v>1153</v>
      </c>
      <c r="E16" s="202"/>
      <c r="F16" s="203">
        <v>885</v>
      </c>
    </row>
    <row r="17" spans="1:6" s="20" customFormat="1" ht="18.75" customHeight="1">
      <c r="A17" s="200" t="s">
        <v>2485</v>
      </c>
      <c r="B17" s="200" t="s">
        <v>2494</v>
      </c>
      <c r="C17" s="200" t="s">
        <v>2495</v>
      </c>
      <c r="D17" s="201">
        <v>9547</v>
      </c>
      <c r="E17" s="202"/>
      <c r="F17" s="203">
        <v>6592</v>
      </c>
    </row>
    <row r="18" spans="1:6" s="20" customFormat="1" ht="18.75" customHeight="1">
      <c r="A18" s="200" t="s">
        <v>2485</v>
      </c>
      <c r="B18" s="200" t="s">
        <v>2496</v>
      </c>
      <c r="C18" s="200" t="s">
        <v>2497</v>
      </c>
      <c r="D18" s="201">
        <v>1017</v>
      </c>
      <c r="E18" s="202"/>
      <c r="F18" s="203">
        <v>1021</v>
      </c>
    </row>
    <row r="19" spans="1:6" s="20" customFormat="1" ht="18.75" customHeight="1">
      <c r="A19" s="200" t="s">
        <v>2485</v>
      </c>
      <c r="B19" s="200" t="s">
        <v>2498</v>
      </c>
      <c r="C19" s="200" t="s">
        <v>2499</v>
      </c>
      <c r="D19" s="201"/>
      <c r="E19" s="202"/>
      <c r="F19" s="203">
        <v>13</v>
      </c>
    </row>
    <row r="20" spans="1:6" s="20" customFormat="1" ht="18.75" customHeight="1">
      <c r="A20" s="200" t="s">
        <v>2485</v>
      </c>
      <c r="B20" s="200" t="s">
        <v>2500</v>
      </c>
      <c r="C20" s="200" t="s">
        <v>2501</v>
      </c>
      <c r="D20" s="201">
        <v>886</v>
      </c>
      <c r="E20" s="202"/>
      <c r="F20" s="203">
        <v>812</v>
      </c>
    </row>
    <row r="21" spans="1:6" s="20" customFormat="1" ht="18.75" customHeight="1">
      <c r="A21" s="200" t="s">
        <v>2485</v>
      </c>
      <c r="B21" s="200" t="s">
        <v>2502</v>
      </c>
      <c r="C21" s="200" t="s">
        <v>2503</v>
      </c>
      <c r="D21" s="201">
        <v>5411</v>
      </c>
      <c r="E21" s="202"/>
      <c r="F21" s="203">
        <v>1929</v>
      </c>
    </row>
    <row r="22" spans="1:6" s="20" customFormat="1" ht="18.75" customHeight="1">
      <c r="A22" s="200" t="s">
        <v>2485</v>
      </c>
      <c r="B22" s="200" t="s">
        <v>2504</v>
      </c>
      <c r="C22" s="200" t="s">
        <v>2505</v>
      </c>
      <c r="D22" s="201">
        <v>26351</v>
      </c>
      <c r="E22" s="202"/>
      <c r="F22" s="203">
        <v>22450</v>
      </c>
    </row>
    <row r="23" spans="1:6" s="20" customFormat="1" ht="18.75" customHeight="1">
      <c r="A23" s="200" t="s">
        <v>2506</v>
      </c>
      <c r="B23" s="200"/>
      <c r="C23" s="200" t="s">
        <v>2507</v>
      </c>
      <c r="D23" s="204">
        <f>SUM(D24:D28)</f>
        <v>15799</v>
      </c>
      <c r="E23" s="202"/>
      <c r="F23" s="205">
        <f>SUM(F24:F28)</f>
        <v>10277</v>
      </c>
    </row>
    <row r="24" spans="1:6" s="20" customFormat="1" ht="18.75" customHeight="1">
      <c r="A24" s="200" t="s">
        <v>2508</v>
      </c>
      <c r="B24" s="200" t="s">
        <v>2509</v>
      </c>
      <c r="C24" s="200" t="s">
        <v>2510</v>
      </c>
      <c r="D24" s="201">
        <v>60</v>
      </c>
      <c r="E24" s="202"/>
      <c r="F24" s="203"/>
    </row>
    <row r="25" spans="1:6" s="20" customFormat="1" ht="18.75" customHeight="1">
      <c r="A25" s="200" t="s">
        <v>2508</v>
      </c>
      <c r="B25" s="200" t="s">
        <v>2511</v>
      </c>
      <c r="C25" s="200" t="s">
        <v>2512</v>
      </c>
      <c r="D25" s="201"/>
      <c r="E25" s="202"/>
      <c r="F25" s="203"/>
    </row>
    <row r="26" spans="1:6" s="20" customFormat="1" ht="18.75" customHeight="1">
      <c r="A26" s="200" t="s">
        <v>2508</v>
      </c>
      <c r="B26" s="200" t="s">
        <v>2513</v>
      </c>
      <c r="C26" s="200" t="s">
        <v>2514</v>
      </c>
      <c r="D26" s="201">
        <v>3770</v>
      </c>
      <c r="E26" s="202"/>
      <c r="F26" s="203">
        <v>277</v>
      </c>
    </row>
    <row r="27" spans="1:6" s="20" customFormat="1" ht="18.75" customHeight="1">
      <c r="A27" s="200" t="s">
        <v>2508</v>
      </c>
      <c r="B27" s="200" t="s">
        <v>2515</v>
      </c>
      <c r="C27" s="200" t="s">
        <v>2516</v>
      </c>
      <c r="D27" s="201">
        <v>241</v>
      </c>
      <c r="E27" s="202"/>
      <c r="F27" s="203"/>
    </row>
    <row r="28" spans="1:6" s="20" customFormat="1" ht="18.75" customHeight="1">
      <c r="A28" s="200" t="s">
        <v>2508</v>
      </c>
      <c r="B28" s="200" t="s">
        <v>2517</v>
      </c>
      <c r="C28" s="200" t="s">
        <v>2518</v>
      </c>
      <c r="D28" s="201">
        <v>11728</v>
      </c>
      <c r="E28" s="202"/>
      <c r="F28" s="203">
        <v>10000</v>
      </c>
    </row>
    <row r="29" spans="1:6" s="20" customFormat="1" ht="18.75" customHeight="1">
      <c r="A29" s="200" t="s">
        <v>2519</v>
      </c>
      <c r="B29" s="200"/>
      <c r="C29" s="200" t="s">
        <v>2520</v>
      </c>
      <c r="D29" s="204">
        <f>SUM(D30:D31)</f>
        <v>86820</v>
      </c>
      <c r="E29" s="202"/>
      <c r="F29" s="205">
        <f>SUM(F30:F31)</f>
        <v>106056</v>
      </c>
    </row>
    <row r="30" spans="1:6" s="20" customFormat="1" ht="18.75" customHeight="1">
      <c r="A30" s="200" t="s">
        <v>2521</v>
      </c>
      <c r="B30" s="200" t="s">
        <v>2522</v>
      </c>
      <c r="C30" s="200" t="s">
        <v>2523</v>
      </c>
      <c r="D30" s="201">
        <v>66257</v>
      </c>
      <c r="E30" s="202"/>
      <c r="F30" s="203">
        <v>67813</v>
      </c>
    </row>
    <row r="31" spans="1:6" s="20" customFormat="1" ht="18.75" customHeight="1">
      <c r="A31" s="200" t="s">
        <v>2521</v>
      </c>
      <c r="B31" s="200" t="s">
        <v>2524</v>
      </c>
      <c r="C31" s="200" t="s">
        <v>2525</v>
      </c>
      <c r="D31" s="201">
        <v>20563</v>
      </c>
      <c r="E31" s="202"/>
      <c r="F31" s="203">
        <v>38243</v>
      </c>
    </row>
    <row r="32" spans="1:6" s="20" customFormat="1" ht="18.75" customHeight="1">
      <c r="A32" s="200" t="s">
        <v>2526</v>
      </c>
      <c r="B32" s="200"/>
      <c r="C32" s="200" t="s">
        <v>2527</v>
      </c>
      <c r="D32" s="204">
        <f>SUM(D33)</f>
        <v>4680</v>
      </c>
      <c r="E32" s="202"/>
      <c r="F32" s="205">
        <f>SUM(F33)</f>
        <v>51926</v>
      </c>
    </row>
    <row r="33" spans="1:6" s="20" customFormat="1" ht="18.75" customHeight="1">
      <c r="A33" s="200" t="s">
        <v>2528</v>
      </c>
      <c r="B33" s="200" t="s">
        <v>2529</v>
      </c>
      <c r="C33" s="200" t="s">
        <v>2530</v>
      </c>
      <c r="D33" s="201">
        <v>4680</v>
      </c>
      <c r="E33" s="202"/>
      <c r="F33" s="203">
        <v>51926</v>
      </c>
    </row>
    <row r="34" spans="1:6" s="20" customFormat="1" ht="18.75" customHeight="1">
      <c r="A34" s="200" t="s">
        <v>2531</v>
      </c>
      <c r="B34" s="200"/>
      <c r="C34" s="200" t="s">
        <v>2532</v>
      </c>
      <c r="D34" s="204">
        <f>SUM(D35:D37)</f>
        <v>47767</v>
      </c>
      <c r="E34" s="202"/>
      <c r="F34" s="205">
        <f>SUM(F35:F37)</f>
        <v>141595</v>
      </c>
    </row>
    <row r="35" spans="1:6" s="20" customFormat="1" ht="18.75" customHeight="1">
      <c r="A35" s="200" t="s">
        <v>2533</v>
      </c>
      <c r="B35" s="200" t="s">
        <v>2534</v>
      </c>
      <c r="C35" s="200" t="s">
        <v>2535</v>
      </c>
      <c r="D35" s="201">
        <v>1612</v>
      </c>
      <c r="E35" s="202"/>
      <c r="F35" s="203">
        <v>2987</v>
      </c>
    </row>
    <row r="36" spans="1:6" s="20" customFormat="1" ht="18.75" customHeight="1">
      <c r="A36" s="200" t="s">
        <v>2533</v>
      </c>
      <c r="B36" s="200" t="s">
        <v>2536</v>
      </c>
      <c r="C36" s="200" t="s">
        <v>2537</v>
      </c>
      <c r="D36" s="201">
        <v>1277</v>
      </c>
      <c r="E36" s="202"/>
      <c r="F36" s="203">
        <v>5788</v>
      </c>
    </row>
    <row r="37" spans="1:6" s="20" customFormat="1" ht="18.75" customHeight="1">
      <c r="A37" s="200" t="s">
        <v>2533</v>
      </c>
      <c r="B37" s="200" t="s">
        <v>2538</v>
      </c>
      <c r="C37" s="200" t="s">
        <v>2539</v>
      </c>
      <c r="D37" s="201">
        <v>44878</v>
      </c>
      <c r="E37" s="202"/>
      <c r="F37" s="203">
        <v>132820</v>
      </c>
    </row>
    <row r="38" spans="1:6" s="20" customFormat="1" ht="18.75" customHeight="1">
      <c r="A38" s="200" t="s">
        <v>2540</v>
      </c>
      <c r="B38" s="200"/>
      <c r="C38" s="200" t="s">
        <v>2541</v>
      </c>
      <c r="D38" s="204">
        <f>SUM(D39:D40)</f>
        <v>22000</v>
      </c>
      <c r="E38" s="202"/>
      <c r="F38" s="205">
        <f>SUM(F39:F40)</f>
        <v>0</v>
      </c>
    </row>
    <row r="39" spans="1:6" s="20" customFormat="1" ht="18.75" customHeight="1">
      <c r="A39" s="200" t="s">
        <v>2542</v>
      </c>
      <c r="B39" s="200" t="s">
        <v>2543</v>
      </c>
      <c r="C39" s="200" t="s">
        <v>2544</v>
      </c>
      <c r="D39" s="201">
        <v>22000</v>
      </c>
      <c r="E39" s="202"/>
      <c r="F39" s="203"/>
    </row>
    <row r="40" spans="1:6" s="20" customFormat="1" ht="18.75" customHeight="1">
      <c r="A40" s="200" t="s">
        <v>2542</v>
      </c>
      <c r="B40" s="200" t="s">
        <v>2545</v>
      </c>
      <c r="C40" s="200" t="s">
        <v>2546</v>
      </c>
      <c r="D40" s="201"/>
      <c r="E40" s="202"/>
      <c r="F40" s="203"/>
    </row>
    <row r="41" spans="1:6" s="20" customFormat="1" ht="18.75" customHeight="1">
      <c r="A41" s="200" t="s">
        <v>2547</v>
      </c>
      <c r="B41" s="200"/>
      <c r="C41" s="200" t="s">
        <v>2548</v>
      </c>
      <c r="D41" s="204">
        <f>SUM(D42:D45)</f>
        <v>33992</v>
      </c>
      <c r="E41" s="202"/>
      <c r="F41" s="205">
        <f>SUM(F42:F45)</f>
        <v>7422</v>
      </c>
    </row>
    <row r="42" spans="1:6" s="20" customFormat="1" ht="18.75" customHeight="1">
      <c r="A42" s="200" t="s">
        <v>2549</v>
      </c>
      <c r="B42" s="200" t="s">
        <v>2550</v>
      </c>
      <c r="C42" s="200" t="s">
        <v>2551</v>
      </c>
      <c r="D42" s="201">
        <v>1865</v>
      </c>
      <c r="E42" s="202"/>
      <c r="F42" s="203">
        <v>1696</v>
      </c>
    </row>
    <row r="43" spans="1:6" s="20" customFormat="1" ht="18.75" customHeight="1">
      <c r="A43" s="200" t="s">
        <v>2549</v>
      </c>
      <c r="B43" s="200" t="s">
        <v>2552</v>
      </c>
      <c r="C43" s="200" t="s">
        <v>2553</v>
      </c>
      <c r="D43" s="201">
        <v>660</v>
      </c>
      <c r="E43" s="202"/>
      <c r="F43" s="203">
        <v>316</v>
      </c>
    </row>
    <row r="44" spans="1:6" s="20" customFormat="1" ht="18.75" customHeight="1">
      <c r="A44" s="200" t="s">
        <v>2549</v>
      </c>
      <c r="B44" s="200" t="s">
        <v>2554</v>
      </c>
      <c r="C44" s="200" t="s">
        <v>2555</v>
      </c>
      <c r="D44" s="201">
        <v>2837</v>
      </c>
      <c r="E44" s="202"/>
      <c r="F44" s="203">
        <v>2805</v>
      </c>
    </row>
    <row r="45" spans="1:6" s="20" customFormat="1" ht="18.75" customHeight="1">
      <c r="A45" s="200" t="s">
        <v>2549</v>
      </c>
      <c r="B45" s="200" t="s">
        <v>2556</v>
      </c>
      <c r="C45" s="200" t="s">
        <v>2557</v>
      </c>
      <c r="D45" s="201">
        <v>28630</v>
      </c>
      <c r="E45" s="202"/>
      <c r="F45" s="203">
        <v>2605</v>
      </c>
    </row>
    <row r="46" spans="1:6" s="20" customFormat="1" ht="18.75" customHeight="1">
      <c r="A46" s="200" t="s">
        <v>2558</v>
      </c>
      <c r="B46" s="200"/>
      <c r="C46" s="200" t="s">
        <v>2559</v>
      </c>
      <c r="D46" s="204">
        <f>SUM(D47)</f>
        <v>107490</v>
      </c>
      <c r="E46" s="202"/>
      <c r="F46" s="205">
        <f>SUM(F47)</f>
        <v>129569</v>
      </c>
    </row>
    <row r="47" spans="1:6" s="20" customFormat="1" ht="18.75" customHeight="1">
      <c r="A47" s="200" t="s">
        <v>2560</v>
      </c>
      <c r="B47" s="200" t="s">
        <v>2561</v>
      </c>
      <c r="C47" s="200" t="s">
        <v>2562</v>
      </c>
      <c r="D47" s="201">
        <v>107490</v>
      </c>
      <c r="E47" s="202"/>
      <c r="F47" s="203">
        <v>129569</v>
      </c>
    </row>
    <row r="48" spans="1:6" s="20" customFormat="1" ht="18.75" customHeight="1">
      <c r="A48" s="200" t="s">
        <v>2563</v>
      </c>
      <c r="B48" s="200"/>
      <c r="C48" s="200" t="s">
        <v>2564</v>
      </c>
      <c r="D48" s="204">
        <f>SUM(D49:D50)</f>
        <v>22845</v>
      </c>
      <c r="E48" s="202"/>
      <c r="F48" s="205">
        <f>SUM(F49:F50)</f>
        <v>42803</v>
      </c>
    </row>
    <row r="49" spans="1:6" s="20" customFormat="1" ht="18.75" customHeight="1">
      <c r="A49" s="200" t="s">
        <v>2565</v>
      </c>
      <c r="B49" s="200" t="s">
        <v>2566</v>
      </c>
      <c r="C49" s="200" t="s">
        <v>2567</v>
      </c>
      <c r="D49" s="201">
        <v>22645</v>
      </c>
      <c r="E49" s="202"/>
      <c r="F49" s="203">
        <v>42518</v>
      </c>
    </row>
    <row r="50" spans="1:6" s="20" customFormat="1" ht="18.75" customHeight="1">
      <c r="A50" s="200" t="s">
        <v>2565</v>
      </c>
      <c r="B50" s="200" t="s">
        <v>2568</v>
      </c>
      <c r="C50" s="200" t="s">
        <v>2569</v>
      </c>
      <c r="D50" s="201">
        <v>200</v>
      </c>
      <c r="E50" s="202"/>
      <c r="F50" s="203">
        <v>285</v>
      </c>
    </row>
    <row r="51" spans="1:6" s="20" customFormat="1" ht="18.75" customHeight="1">
      <c r="A51" s="200" t="s">
        <v>2570</v>
      </c>
      <c r="B51" s="200"/>
      <c r="C51" s="200" t="s">
        <v>2571</v>
      </c>
      <c r="D51" s="204">
        <f>SUM(D52)</f>
        <v>61224</v>
      </c>
      <c r="E51" s="202"/>
      <c r="F51" s="206">
        <f>SUM(F52)</f>
        <v>39758</v>
      </c>
    </row>
    <row r="52" spans="1:6" s="20" customFormat="1" ht="18.75" customHeight="1">
      <c r="A52" s="200" t="s">
        <v>2572</v>
      </c>
      <c r="B52" s="200" t="s">
        <v>2573</v>
      </c>
      <c r="C52" s="200" t="s">
        <v>2574</v>
      </c>
      <c r="D52" s="201">
        <v>61224</v>
      </c>
      <c r="E52" s="202"/>
      <c r="F52" s="203">
        <v>39758</v>
      </c>
    </row>
    <row r="53" spans="1:6" s="20" customFormat="1" ht="18.75" customHeight="1">
      <c r="A53" s="200" t="s">
        <v>2575</v>
      </c>
      <c r="B53" s="200"/>
      <c r="C53" s="200" t="s">
        <v>2576</v>
      </c>
      <c r="D53" s="204">
        <f>SUM(D54)</f>
        <v>1717410</v>
      </c>
      <c r="E53" s="202"/>
      <c r="F53" s="205">
        <f>SUM(F54)</f>
        <v>1748924</v>
      </c>
    </row>
    <row r="54" spans="1:6" s="20" customFormat="1" ht="18.75" customHeight="1">
      <c r="A54" s="200" t="s">
        <v>2577</v>
      </c>
      <c r="B54" s="200" t="s">
        <v>2578</v>
      </c>
      <c r="C54" s="200" t="s">
        <v>2579</v>
      </c>
      <c r="D54" s="201">
        <v>1717410</v>
      </c>
      <c r="E54" s="202"/>
      <c r="F54" s="203">
        <v>1748924</v>
      </c>
    </row>
    <row r="55" spans="1:6" s="20" customFormat="1" ht="18.75" customHeight="1">
      <c r="A55" s="200" t="s">
        <v>2580</v>
      </c>
      <c r="B55" s="200"/>
      <c r="C55" s="200" t="s">
        <v>2581</v>
      </c>
      <c r="D55" s="204">
        <f>SUM(D56:D57)</f>
        <v>29867</v>
      </c>
      <c r="E55" s="202"/>
      <c r="F55" s="205">
        <f>SUM(F56:F57)</f>
        <v>30855</v>
      </c>
    </row>
    <row r="56" spans="1:6" s="20" customFormat="1" ht="18.75" customHeight="1">
      <c r="A56" s="200" t="s">
        <v>2582</v>
      </c>
      <c r="B56" s="200" t="s">
        <v>2583</v>
      </c>
      <c r="C56" s="200" t="s">
        <v>2584</v>
      </c>
      <c r="D56" s="201">
        <v>20000</v>
      </c>
      <c r="E56" s="202"/>
      <c r="F56" s="203">
        <v>20000</v>
      </c>
    </row>
    <row r="57" spans="1:6" s="20" customFormat="1" ht="18.75" customHeight="1">
      <c r="A57" s="200" t="s">
        <v>2582</v>
      </c>
      <c r="B57" s="200" t="s">
        <v>2585</v>
      </c>
      <c r="C57" s="200" t="s">
        <v>2586</v>
      </c>
      <c r="D57" s="201">
        <v>9867</v>
      </c>
      <c r="E57" s="202"/>
      <c r="F57" s="203">
        <v>10855</v>
      </c>
    </row>
    <row r="58" spans="1:6" s="20" customFormat="1" ht="18.75" customHeight="1">
      <c r="A58" s="200" t="s">
        <v>2587</v>
      </c>
      <c r="B58" s="200"/>
      <c r="C58" s="200" t="s">
        <v>2588</v>
      </c>
      <c r="D58" s="204">
        <f>SUM(D59)</f>
        <v>139684</v>
      </c>
      <c r="E58" s="202"/>
      <c r="F58" s="205">
        <f>SUM(F59)</f>
        <v>94875</v>
      </c>
    </row>
    <row r="59" spans="1:6" s="20" customFormat="1" ht="18.75" customHeight="1">
      <c r="A59" s="200" t="s">
        <v>2589</v>
      </c>
      <c r="B59" s="200" t="s">
        <v>2590</v>
      </c>
      <c r="C59" s="200" t="s">
        <v>2591</v>
      </c>
      <c r="D59" s="201">
        <v>139684</v>
      </c>
      <c r="E59" s="202"/>
      <c r="F59" s="203">
        <v>94875</v>
      </c>
    </row>
    <row r="60" s="20" customFormat="1" ht="15">
      <c r="D60" s="207"/>
    </row>
    <row r="61" s="20" customFormat="1" ht="15">
      <c r="D61" s="207"/>
    </row>
    <row r="62" s="20" customFormat="1" ht="15">
      <c r="D62" s="207"/>
    </row>
    <row r="63" s="20" customFormat="1" ht="15">
      <c r="D63" s="207"/>
    </row>
    <row r="64" s="20" customFormat="1" ht="15">
      <c r="D64" s="207"/>
    </row>
    <row r="65" s="20" customFormat="1" ht="15">
      <c r="D65" s="207"/>
    </row>
    <row r="66" s="20" customFormat="1" ht="15">
      <c r="D66" s="207"/>
    </row>
    <row r="67" s="20" customFormat="1" ht="15">
      <c r="D67" s="207"/>
    </row>
    <row r="68" s="20" customFormat="1" ht="15">
      <c r="D68" s="207"/>
    </row>
    <row r="69" s="20" customFormat="1" ht="15">
      <c r="D69" s="207"/>
    </row>
    <row r="70" s="20" customFormat="1" ht="15">
      <c r="D70" s="207"/>
    </row>
    <row r="71" s="20" customFormat="1" ht="15">
      <c r="D71" s="207"/>
    </row>
    <row r="72" s="20" customFormat="1" ht="15">
      <c r="D72" s="207"/>
    </row>
    <row r="73" s="20" customFormat="1" ht="15">
      <c r="D73" s="207"/>
    </row>
    <row r="74" s="20" customFormat="1" ht="15">
      <c r="D74" s="207"/>
    </row>
    <row r="75" s="20" customFormat="1" ht="15">
      <c r="D75" s="207"/>
    </row>
    <row r="76" s="20" customFormat="1" ht="15">
      <c r="D76" s="207"/>
    </row>
    <row r="77" s="20" customFormat="1" ht="15">
      <c r="D77" s="207"/>
    </row>
    <row r="78" s="20" customFormat="1" ht="15">
      <c r="D78" s="207"/>
    </row>
    <row r="79" s="20" customFormat="1" ht="15">
      <c r="D79" s="207"/>
    </row>
    <row r="80" s="20" customFormat="1" ht="15">
      <c r="D80" s="207"/>
    </row>
    <row r="81" s="20" customFormat="1" ht="15">
      <c r="D81" s="207"/>
    </row>
    <row r="82" s="20" customFormat="1" ht="15">
      <c r="D82" s="207"/>
    </row>
    <row r="83" s="20" customFormat="1" ht="15">
      <c r="D83" s="207"/>
    </row>
    <row r="84" s="20" customFormat="1" ht="15">
      <c r="D84" s="207"/>
    </row>
    <row r="85" s="20" customFormat="1" ht="15">
      <c r="D85" s="207"/>
    </row>
    <row r="86" s="20" customFormat="1" ht="15">
      <c r="D86" s="207"/>
    </row>
    <row r="87" s="20" customFormat="1" ht="15">
      <c r="D87" s="207"/>
    </row>
    <row r="88" s="20" customFormat="1" ht="15">
      <c r="D88" s="207"/>
    </row>
    <row r="89" s="20" customFormat="1" ht="15">
      <c r="D89" s="207"/>
    </row>
    <row r="90" s="20" customFormat="1" ht="15">
      <c r="D90" s="207"/>
    </row>
    <row r="91" s="20" customFormat="1" ht="15">
      <c r="D91" s="207"/>
    </row>
    <row r="92" s="20" customFormat="1" ht="15">
      <c r="D92" s="207"/>
    </row>
    <row r="93" s="20" customFormat="1" ht="15">
      <c r="D93" s="207"/>
    </row>
    <row r="94" s="20" customFormat="1" ht="15">
      <c r="D94" s="207"/>
    </row>
    <row r="95" s="20" customFormat="1" ht="15">
      <c r="D95" s="207"/>
    </row>
    <row r="96" s="20" customFormat="1" ht="15">
      <c r="D96" s="207"/>
    </row>
    <row r="97" s="20" customFormat="1" ht="15">
      <c r="D97" s="207"/>
    </row>
    <row r="98" s="20" customFormat="1" ht="15">
      <c r="D98" s="207"/>
    </row>
    <row r="99" s="20" customFormat="1" ht="15">
      <c r="D99" s="207"/>
    </row>
    <row r="100" s="20" customFormat="1" ht="15">
      <c r="D100" s="207"/>
    </row>
    <row r="101" s="20" customFormat="1" ht="15">
      <c r="D101" s="207"/>
    </row>
    <row r="102" s="20" customFormat="1" ht="15">
      <c r="D102" s="207"/>
    </row>
    <row r="103" s="20" customFormat="1" ht="15">
      <c r="D103" s="207"/>
    </row>
    <row r="104" s="20" customFormat="1" ht="15">
      <c r="D104" s="207"/>
    </row>
    <row r="105" s="20" customFormat="1" ht="15">
      <c r="D105" s="207"/>
    </row>
    <row r="106" s="20" customFormat="1" ht="15">
      <c r="D106" s="207"/>
    </row>
    <row r="107" s="20" customFormat="1" ht="15">
      <c r="D107" s="207"/>
    </row>
    <row r="108" s="20" customFormat="1" ht="15">
      <c r="D108" s="207"/>
    </row>
    <row r="109" s="20" customFormat="1" ht="15">
      <c r="D109" s="207"/>
    </row>
    <row r="110" s="20" customFormat="1" ht="15">
      <c r="D110" s="207"/>
    </row>
    <row r="111" s="20" customFormat="1" ht="15">
      <c r="D111" s="207"/>
    </row>
    <row r="112" s="20" customFormat="1" ht="15">
      <c r="D112" s="207"/>
    </row>
    <row r="113" s="20" customFormat="1" ht="15">
      <c r="D113" s="207"/>
    </row>
    <row r="114" s="20" customFormat="1" ht="15">
      <c r="D114" s="207"/>
    </row>
    <row r="115" s="20" customFormat="1" ht="15">
      <c r="D115" s="207"/>
    </row>
    <row r="116" s="20" customFormat="1" ht="15">
      <c r="D116" s="207"/>
    </row>
    <row r="117" s="20" customFormat="1" ht="15">
      <c r="D117" s="207"/>
    </row>
    <row r="118" s="20" customFormat="1" ht="15">
      <c r="D118" s="207"/>
    </row>
    <row r="119" s="20" customFormat="1" ht="15">
      <c r="D119" s="207"/>
    </row>
    <row r="120" s="20" customFormat="1" ht="15">
      <c r="D120" s="207"/>
    </row>
    <row r="121" s="20" customFormat="1" ht="15">
      <c r="D121" s="207"/>
    </row>
    <row r="122" s="20" customFormat="1" ht="15">
      <c r="D122" s="207"/>
    </row>
    <row r="123" s="20" customFormat="1" ht="15">
      <c r="D123" s="207"/>
    </row>
    <row r="124" s="20" customFormat="1" ht="15">
      <c r="D124" s="207"/>
    </row>
    <row r="125" s="20" customFormat="1" ht="15">
      <c r="D125" s="207"/>
    </row>
    <row r="126" s="20" customFormat="1" ht="15">
      <c r="D126" s="207"/>
    </row>
    <row r="127" s="20" customFormat="1" ht="15">
      <c r="D127" s="207"/>
    </row>
    <row r="128" s="20" customFormat="1" ht="15">
      <c r="D128" s="207"/>
    </row>
    <row r="129" s="20" customFormat="1" ht="15">
      <c r="D129" s="207"/>
    </row>
    <row r="130" s="20" customFormat="1" ht="15">
      <c r="D130" s="207"/>
    </row>
    <row r="131" s="20" customFormat="1" ht="15">
      <c r="D131" s="207"/>
    </row>
    <row r="132" s="20" customFormat="1" ht="15">
      <c r="D132" s="207"/>
    </row>
    <row r="133" s="20" customFormat="1" ht="15">
      <c r="D133" s="207"/>
    </row>
    <row r="134" s="20" customFormat="1" ht="15">
      <c r="D134" s="207"/>
    </row>
    <row r="135" s="20" customFormat="1" ht="15">
      <c r="D135" s="207"/>
    </row>
    <row r="136" s="20" customFormat="1" ht="15">
      <c r="D136" s="207"/>
    </row>
    <row r="137" s="20" customFormat="1" ht="15">
      <c r="D137" s="207"/>
    </row>
    <row r="138" s="20" customFormat="1" ht="15">
      <c r="D138" s="207"/>
    </row>
    <row r="139" s="20" customFormat="1" ht="15">
      <c r="D139" s="207"/>
    </row>
    <row r="140" s="20" customFormat="1" ht="15">
      <c r="D140" s="207"/>
    </row>
    <row r="141" s="20" customFormat="1" ht="15">
      <c r="D141" s="207"/>
    </row>
    <row r="142" s="20" customFormat="1" ht="15">
      <c r="D142" s="207"/>
    </row>
    <row r="143" s="20" customFormat="1" ht="15">
      <c r="D143" s="207"/>
    </row>
    <row r="144" s="20" customFormat="1" ht="15">
      <c r="D144" s="207"/>
    </row>
    <row r="145" s="20" customFormat="1" ht="15">
      <c r="D145" s="207"/>
    </row>
    <row r="146" s="20" customFormat="1" ht="15">
      <c r="D146" s="207"/>
    </row>
    <row r="147" s="20" customFormat="1" ht="15">
      <c r="D147" s="207"/>
    </row>
    <row r="148" s="20" customFormat="1" ht="15">
      <c r="D148" s="207"/>
    </row>
    <row r="149" s="20" customFormat="1" ht="15">
      <c r="D149" s="207"/>
    </row>
    <row r="150" s="20" customFormat="1" ht="15">
      <c r="D150" s="207"/>
    </row>
    <row r="151" s="20" customFormat="1" ht="15">
      <c r="D151" s="207"/>
    </row>
    <row r="152" s="20" customFormat="1" ht="15">
      <c r="D152" s="207"/>
    </row>
    <row r="153" s="20" customFormat="1" ht="15">
      <c r="D153" s="207"/>
    </row>
    <row r="154" s="20" customFormat="1" ht="15">
      <c r="D154" s="207"/>
    </row>
    <row r="155" s="20" customFormat="1" ht="15">
      <c r="D155" s="207"/>
    </row>
    <row r="156" s="20" customFormat="1" ht="15">
      <c r="D156" s="207"/>
    </row>
    <row r="157" s="20" customFormat="1" ht="15">
      <c r="D157" s="207"/>
    </row>
    <row r="158" s="20" customFormat="1" ht="15">
      <c r="D158" s="207"/>
    </row>
    <row r="159" s="20" customFormat="1" ht="15">
      <c r="D159" s="207"/>
    </row>
    <row r="160" s="20" customFormat="1" ht="15">
      <c r="D160" s="207"/>
    </row>
    <row r="161" s="20" customFormat="1" ht="15">
      <c r="D161" s="207"/>
    </row>
    <row r="162" s="20" customFormat="1" ht="15">
      <c r="D162" s="207"/>
    </row>
    <row r="163" s="20" customFormat="1" ht="15">
      <c r="D163" s="207"/>
    </row>
    <row r="164" s="20" customFormat="1" ht="15">
      <c r="D164" s="207"/>
    </row>
    <row r="165" s="20" customFormat="1" ht="15">
      <c r="D165" s="207"/>
    </row>
    <row r="166" s="20" customFormat="1" ht="15">
      <c r="D166" s="207"/>
    </row>
    <row r="167" s="20" customFormat="1" ht="15">
      <c r="D167" s="207"/>
    </row>
    <row r="168" s="20" customFormat="1" ht="15">
      <c r="D168" s="207"/>
    </row>
    <row r="169" s="20" customFormat="1" ht="15">
      <c r="D169" s="207"/>
    </row>
    <row r="170" s="20" customFormat="1" ht="15">
      <c r="D170" s="207"/>
    </row>
    <row r="171" s="20" customFormat="1" ht="15">
      <c r="D171" s="207"/>
    </row>
    <row r="172" s="20" customFormat="1" ht="15">
      <c r="D172" s="207"/>
    </row>
    <row r="173" s="20" customFormat="1" ht="15">
      <c r="D173" s="207"/>
    </row>
    <row r="174" s="20" customFormat="1" ht="15">
      <c r="D174" s="207"/>
    </row>
    <row r="175" s="20" customFormat="1" ht="15">
      <c r="D175" s="207"/>
    </row>
    <row r="176" s="20" customFormat="1" ht="15">
      <c r="D176" s="207"/>
    </row>
    <row r="177" s="20" customFormat="1" ht="15">
      <c r="D177" s="207"/>
    </row>
    <row r="178" s="20" customFormat="1" ht="15">
      <c r="D178" s="207"/>
    </row>
    <row r="179" s="20" customFormat="1" ht="15">
      <c r="D179" s="207"/>
    </row>
    <row r="180" s="20" customFormat="1" ht="15">
      <c r="D180" s="207"/>
    </row>
    <row r="181" s="20" customFormat="1" ht="15">
      <c r="D181" s="207"/>
    </row>
    <row r="182" s="20" customFormat="1" ht="15">
      <c r="D182" s="207"/>
    </row>
    <row r="183" s="20" customFormat="1" ht="15">
      <c r="D183" s="207"/>
    </row>
    <row r="184" s="20" customFormat="1" ht="15">
      <c r="D184" s="207"/>
    </row>
    <row r="185" s="20" customFormat="1" ht="15">
      <c r="D185" s="207"/>
    </row>
    <row r="186" s="20" customFormat="1" ht="15">
      <c r="D186" s="207"/>
    </row>
    <row r="187" s="20" customFormat="1" ht="15">
      <c r="D187" s="207"/>
    </row>
    <row r="188" s="20" customFormat="1" ht="15">
      <c r="D188" s="207"/>
    </row>
    <row r="189" s="20" customFormat="1" ht="15">
      <c r="D189" s="207"/>
    </row>
    <row r="190" s="20" customFormat="1" ht="15">
      <c r="D190" s="207"/>
    </row>
    <row r="191" s="20" customFormat="1" ht="15">
      <c r="D191" s="207"/>
    </row>
    <row r="192" s="20" customFormat="1" ht="15">
      <c r="D192" s="207"/>
    </row>
    <row r="193" s="20" customFormat="1" ht="15">
      <c r="D193" s="207"/>
    </row>
    <row r="194" s="20" customFormat="1" ht="15">
      <c r="D194" s="207"/>
    </row>
    <row r="195" s="20" customFormat="1" ht="15">
      <c r="D195" s="207"/>
    </row>
    <row r="196" s="20" customFormat="1" ht="15">
      <c r="D196" s="207"/>
    </row>
    <row r="197" s="20" customFormat="1" ht="15">
      <c r="D197" s="207"/>
    </row>
    <row r="198" s="20" customFormat="1" ht="15">
      <c r="D198" s="207"/>
    </row>
    <row r="199" s="20" customFormat="1" ht="15">
      <c r="D199" s="207"/>
    </row>
    <row r="200" s="20" customFormat="1" ht="15">
      <c r="D200" s="207"/>
    </row>
    <row r="201" s="20" customFormat="1" ht="15">
      <c r="D201" s="207"/>
    </row>
    <row r="202" s="20" customFormat="1" ht="15">
      <c r="D202" s="207"/>
    </row>
    <row r="203" s="20" customFormat="1" ht="15">
      <c r="D203" s="207"/>
    </row>
    <row r="204" s="20" customFormat="1" ht="15">
      <c r="D204" s="207"/>
    </row>
    <row r="205" s="20" customFormat="1" ht="15">
      <c r="D205" s="207"/>
    </row>
    <row r="206" s="20" customFormat="1" ht="15">
      <c r="D206" s="207"/>
    </row>
    <row r="207" s="20" customFormat="1" ht="15">
      <c r="D207" s="207"/>
    </row>
    <row r="208" s="20" customFormat="1" ht="15">
      <c r="D208" s="207"/>
    </row>
    <row r="209" s="20" customFormat="1" ht="15">
      <c r="D209" s="207"/>
    </row>
    <row r="210" s="20" customFormat="1" ht="15">
      <c r="D210" s="207"/>
    </row>
    <row r="211" s="20" customFormat="1" ht="15">
      <c r="D211" s="207"/>
    </row>
    <row r="212" s="20" customFormat="1" ht="15">
      <c r="D212" s="207"/>
    </row>
    <row r="213" s="20" customFormat="1" ht="15">
      <c r="D213" s="207"/>
    </row>
    <row r="214" s="20" customFormat="1" ht="15">
      <c r="D214" s="207"/>
    </row>
    <row r="215" s="20" customFormat="1" ht="15">
      <c r="D215" s="207"/>
    </row>
    <row r="216" s="20" customFormat="1" ht="15">
      <c r="D216" s="207"/>
    </row>
    <row r="217" s="20" customFormat="1" ht="15">
      <c r="D217" s="207"/>
    </row>
    <row r="218" s="20" customFormat="1" ht="15">
      <c r="D218" s="207"/>
    </row>
    <row r="219" s="20" customFormat="1" ht="15">
      <c r="D219" s="207"/>
    </row>
    <row r="220" s="20" customFormat="1" ht="15">
      <c r="D220" s="207"/>
    </row>
    <row r="221" s="20" customFormat="1" ht="15">
      <c r="D221" s="207"/>
    </row>
    <row r="222" s="20" customFormat="1" ht="15">
      <c r="D222" s="207"/>
    </row>
    <row r="223" s="20" customFormat="1" ht="15">
      <c r="D223" s="207"/>
    </row>
    <row r="224" s="20" customFormat="1" ht="15">
      <c r="D224" s="207"/>
    </row>
    <row r="225" s="20" customFormat="1" ht="15">
      <c r="D225" s="207"/>
    </row>
    <row r="226" s="20" customFormat="1" ht="15">
      <c r="D226" s="207"/>
    </row>
    <row r="227" s="20" customFormat="1" ht="15">
      <c r="D227" s="207"/>
    </row>
    <row r="228" s="20" customFormat="1" ht="15">
      <c r="D228" s="207"/>
    </row>
    <row r="229" s="20" customFormat="1" ht="15">
      <c r="D229" s="207"/>
    </row>
    <row r="230" s="20" customFormat="1" ht="15">
      <c r="D230" s="207"/>
    </row>
    <row r="231" s="20" customFormat="1" ht="15">
      <c r="D231" s="207"/>
    </row>
    <row r="232" s="20" customFormat="1" ht="15">
      <c r="D232" s="207"/>
    </row>
    <row r="233" s="20" customFormat="1" ht="15">
      <c r="D233" s="207"/>
    </row>
    <row r="234" s="20" customFormat="1" ht="15">
      <c r="D234" s="207"/>
    </row>
    <row r="235" s="20" customFormat="1" ht="15">
      <c r="D235" s="207"/>
    </row>
    <row r="236" s="20" customFormat="1" ht="15">
      <c r="D236" s="207"/>
    </row>
    <row r="237" s="20" customFormat="1" ht="15">
      <c r="D237" s="207"/>
    </row>
    <row r="238" s="20" customFormat="1" ht="15">
      <c r="D238" s="207"/>
    </row>
    <row r="239" s="20" customFormat="1" ht="15">
      <c r="D239" s="207"/>
    </row>
    <row r="240" s="20" customFormat="1" ht="15">
      <c r="D240" s="207"/>
    </row>
    <row r="241" s="20" customFormat="1" ht="15">
      <c r="D241" s="207"/>
    </row>
    <row r="242" s="20" customFormat="1" ht="15">
      <c r="D242" s="207"/>
    </row>
    <row r="243" s="20" customFormat="1" ht="15">
      <c r="D243" s="207"/>
    </row>
    <row r="244" s="20" customFormat="1" ht="15">
      <c r="D244" s="207"/>
    </row>
    <row r="245" s="20" customFormat="1" ht="15">
      <c r="D245" s="207"/>
    </row>
    <row r="246" s="20" customFormat="1" ht="15">
      <c r="D246" s="207"/>
    </row>
    <row r="247" s="20" customFormat="1" ht="15">
      <c r="D247" s="207"/>
    </row>
    <row r="248" s="20" customFormat="1" ht="15">
      <c r="D248" s="207"/>
    </row>
    <row r="249" s="20" customFormat="1" ht="15">
      <c r="D249" s="207"/>
    </row>
    <row r="250" s="20" customFormat="1" ht="15">
      <c r="D250" s="207"/>
    </row>
    <row r="251" s="20" customFormat="1" ht="15">
      <c r="D251" s="207"/>
    </row>
    <row r="252" s="20" customFormat="1" ht="15">
      <c r="D252" s="207"/>
    </row>
    <row r="253" s="20" customFormat="1" ht="15">
      <c r="D253" s="207"/>
    </row>
    <row r="254" s="20" customFormat="1" ht="15">
      <c r="D254" s="207"/>
    </row>
    <row r="255" s="20" customFormat="1" ht="15">
      <c r="D255" s="207"/>
    </row>
    <row r="256" s="20" customFormat="1" ht="15">
      <c r="D256" s="207"/>
    </row>
    <row r="257" s="20" customFormat="1" ht="15">
      <c r="D257" s="207"/>
    </row>
    <row r="258" s="20" customFormat="1" ht="15">
      <c r="D258" s="207"/>
    </row>
    <row r="259" s="20" customFormat="1" ht="15">
      <c r="D259" s="207"/>
    </row>
  </sheetData>
  <sheetProtection/>
  <mergeCells count="7">
    <mergeCell ref="A2:E2"/>
    <mergeCell ref="D3:E3"/>
    <mergeCell ref="A4:B4"/>
    <mergeCell ref="C4:C5"/>
    <mergeCell ref="D4:D5"/>
    <mergeCell ref="E4:E5"/>
    <mergeCell ref="F4:F5"/>
  </mergeCells>
  <printOptions horizontalCentered="1"/>
  <pageMargins left="0.6298611111111111" right="0.39305555555555555" top="0.9798611111111111" bottom="0.9798611111111111" header="0.5076388888888889" footer="0.5076388888888889"/>
  <pageSetup firstPageNumber="50" useFirstPageNumber="1" horizontalDpi="600" verticalDpi="600" orientation="landscape" paperSize="9"/>
  <headerFooter scaleWithDoc="0" alignWithMargins="0">
    <oddFooter>&amp;C&amp;"宋体"&amp;12第 &amp;P 页</oddFooter>
  </headerFooter>
</worksheet>
</file>

<file path=xl/worksheets/sheet9.xml><?xml version="1.0" encoding="utf-8"?>
<worksheet xmlns="http://schemas.openxmlformats.org/spreadsheetml/2006/main" xmlns:r="http://schemas.openxmlformats.org/officeDocument/2006/relationships">
  <dimension ref="A1:E26"/>
  <sheetViews>
    <sheetView zoomScaleSheetLayoutView="100" workbookViewId="0" topLeftCell="A1">
      <selection activeCell="A8" sqref="A8"/>
    </sheetView>
  </sheetViews>
  <sheetFormatPr defaultColWidth="8.00390625" defaultRowHeight="14.25"/>
  <cols>
    <col min="1" max="1" width="48.875" style="2" customWidth="1"/>
    <col min="2" max="2" width="18.125" style="2" customWidth="1"/>
    <col min="6" max="16384" width="8.00390625" style="2" customWidth="1"/>
  </cols>
  <sheetData>
    <row r="1" spans="1:5" s="2" customFormat="1" ht="15">
      <c r="A1" s="82" t="s">
        <v>2592</v>
      </c>
      <c r="C1"/>
      <c r="D1"/>
      <c r="E1"/>
    </row>
    <row r="2" spans="1:5" s="2" customFormat="1" ht="20.25">
      <c r="A2" s="83" t="s">
        <v>2593</v>
      </c>
      <c r="B2" s="83"/>
      <c r="C2"/>
      <c r="D2"/>
      <c r="E2"/>
    </row>
    <row r="3" spans="2:5" s="2" customFormat="1" ht="15">
      <c r="B3" s="182" t="s">
        <v>63</v>
      </c>
      <c r="C3"/>
      <c r="D3"/>
      <c r="E3"/>
    </row>
    <row r="4" spans="1:5" s="2" customFormat="1" ht="46.5" customHeight="1">
      <c r="A4" s="85" t="s">
        <v>30</v>
      </c>
      <c r="B4" s="85" t="s">
        <v>32</v>
      </c>
      <c r="C4"/>
      <c r="D4"/>
      <c r="E4"/>
    </row>
    <row r="5" spans="1:5" s="2" customFormat="1" ht="13.5" customHeight="1">
      <c r="A5" s="91" t="s">
        <v>2594</v>
      </c>
      <c r="B5" s="93"/>
      <c r="C5"/>
      <c r="D5"/>
      <c r="E5"/>
    </row>
    <row r="6" spans="1:5" s="2" customFormat="1" ht="13.5" customHeight="1">
      <c r="A6" s="91" t="s">
        <v>2595</v>
      </c>
      <c r="B6" s="95"/>
      <c r="C6"/>
      <c r="D6"/>
      <c r="E6"/>
    </row>
    <row r="7" spans="1:5" s="2" customFormat="1" ht="13.5" customHeight="1">
      <c r="A7" s="91" t="s">
        <v>2596</v>
      </c>
      <c r="B7" s="95"/>
      <c r="C7"/>
      <c r="D7"/>
      <c r="E7"/>
    </row>
    <row r="8" spans="1:5" s="2" customFormat="1" ht="13.5" customHeight="1">
      <c r="A8" s="91" t="s">
        <v>2597</v>
      </c>
      <c r="B8" s="95"/>
      <c r="C8"/>
      <c r="D8"/>
      <c r="E8"/>
    </row>
    <row r="9" spans="1:5" s="2" customFormat="1" ht="13.5" customHeight="1">
      <c r="A9" s="91" t="s">
        <v>2598</v>
      </c>
      <c r="B9" s="95">
        <v>32173</v>
      </c>
      <c r="C9"/>
      <c r="D9"/>
      <c r="E9"/>
    </row>
    <row r="10" spans="1:5" s="2" customFormat="1" ht="13.5" customHeight="1">
      <c r="A10" s="91" t="s">
        <v>2599</v>
      </c>
      <c r="B10" s="95">
        <v>5125</v>
      </c>
      <c r="C10"/>
      <c r="D10"/>
      <c r="E10"/>
    </row>
    <row r="11" spans="1:5" s="2" customFormat="1" ht="13.5" customHeight="1">
      <c r="A11" s="91" t="s">
        <v>2600</v>
      </c>
      <c r="B11" s="95">
        <v>385207</v>
      </c>
      <c r="C11"/>
      <c r="D11"/>
      <c r="E11"/>
    </row>
    <row r="12" spans="1:5" s="2" customFormat="1" ht="13.5" customHeight="1">
      <c r="A12" s="91" t="s">
        <v>2601</v>
      </c>
      <c r="B12" s="95"/>
      <c r="C12"/>
      <c r="D12"/>
      <c r="E12"/>
    </row>
    <row r="13" spans="1:5" s="2" customFormat="1" ht="13.5" customHeight="1">
      <c r="A13" s="91" t="s">
        <v>2602</v>
      </c>
      <c r="B13" s="95">
        <v>600</v>
      </c>
      <c r="C13"/>
      <c r="D13"/>
      <c r="E13"/>
    </row>
    <row r="14" spans="1:5" s="2" customFormat="1" ht="13.5" customHeight="1">
      <c r="A14" s="91" t="s">
        <v>2603</v>
      </c>
      <c r="B14" s="95">
        <v>20208</v>
      </c>
      <c r="C14"/>
      <c r="D14"/>
      <c r="E14"/>
    </row>
    <row r="15" spans="1:5" s="2" customFormat="1" ht="13.5" customHeight="1">
      <c r="A15" s="91" t="s">
        <v>2604</v>
      </c>
      <c r="B15" s="95"/>
      <c r="C15"/>
      <c r="D15"/>
      <c r="E15"/>
    </row>
    <row r="16" spans="1:5" s="2" customFormat="1" ht="13.5" customHeight="1">
      <c r="A16" s="91" t="s">
        <v>2605</v>
      </c>
      <c r="B16" s="95"/>
      <c r="C16"/>
      <c r="D16"/>
      <c r="E16"/>
    </row>
    <row r="17" spans="1:5" s="2" customFormat="1" ht="13.5" customHeight="1">
      <c r="A17" s="91" t="s">
        <v>2606</v>
      </c>
      <c r="B17" s="95"/>
      <c r="C17"/>
      <c r="D17"/>
      <c r="E17"/>
    </row>
    <row r="18" spans="1:5" s="2" customFormat="1" ht="13.5" customHeight="1">
      <c r="A18" s="91" t="s">
        <v>2607</v>
      </c>
      <c r="B18" s="95">
        <v>3070</v>
      </c>
      <c r="C18"/>
      <c r="D18"/>
      <c r="E18"/>
    </row>
    <row r="19" spans="1:5" s="2" customFormat="1" ht="13.5" customHeight="1">
      <c r="A19" s="91" t="s">
        <v>2608</v>
      </c>
      <c r="B19" s="95"/>
      <c r="C19"/>
      <c r="D19"/>
      <c r="E19"/>
    </row>
    <row r="20" spans="1:5" s="2" customFormat="1" ht="13.5" customHeight="1">
      <c r="A20" s="91" t="s">
        <v>2609</v>
      </c>
      <c r="B20" s="95"/>
      <c r="C20"/>
      <c r="D20"/>
      <c r="E20"/>
    </row>
    <row r="21" spans="1:5" s="2" customFormat="1" ht="13.5" customHeight="1">
      <c r="A21" s="91" t="s">
        <v>2610</v>
      </c>
      <c r="B21" s="95">
        <v>3617</v>
      </c>
      <c r="C21"/>
      <c r="D21"/>
      <c r="E21"/>
    </row>
    <row r="22" spans="1:5" s="2" customFormat="1" ht="13.5" customHeight="1">
      <c r="A22" s="91"/>
      <c r="B22" s="187"/>
      <c r="C22"/>
      <c r="D22"/>
      <c r="E22"/>
    </row>
    <row r="23" spans="1:5" s="2" customFormat="1" ht="13.5" customHeight="1">
      <c r="A23" s="97"/>
      <c r="B23" s="184"/>
      <c r="C23"/>
      <c r="D23"/>
      <c r="E23"/>
    </row>
    <row r="24" spans="1:5" s="2" customFormat="1" ht="13.5" customHeight="1">
      <c r="A24" s="97"/>
      <c r="B24" s="184"/>
      <c r="C24"/>
      <c r="D24"/>
      <c r="E24"/>
    </row>
    <row r="25" spans="1:5" s="2" customFormat="1" ht="13.5" customHeight="1">
      <c r="A25" s="97"/>
      <c r="B25" s="184"/>
      <c r="C25"/>
      <c r="D25"/>
      <c r="E25"/>
    </row>
    <row r="26" spans="1:5" s="2" customFormat="1" ht="13.5" customHeight="1">
      <c r="A26" s="97" t="s">
        <v>60</v>
      </c>
      <c r="B26" s="95">
        <f>SUM(B5:B25)</f>
        <v>450000</v>
      </c>
      <c r="C26"/>
      <c r="D26"/>
      <c r="E26"/>
    </row>
  </sheetData>
  <sheetProtection/>
  <mergeCells count="1">
    <mergeCell ref="A2:B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郭钰倾 </cp:lastModifiedBy>
  <dcterms:created xsi:type="dcterms:W3CDTF">2006-02-12T21:15:00Z</dcterms:created>
  <dcterms:modified xsi:type="dcterms:W3CDTF">2022-09-09T11:14:41Z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2052-10.8.2.6837</vt:lpwstr>
  </property>
</Properties>
</file>