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2095" windowHeight="10560" activeTab="0"/>
  </bookViews>
  <sheets>
    <sheet name="2020年政府债务限额、余额表 (修改调减27.0338亿)" sheetId="1" r:id="rId1"/>
  </sheets>
  <definedNames/>
  <calcPr fullCalcOnLoad="1"/>
</workbook>
</file>

<file path=xl/sharedStrings.xml><?xml version="1.0" encoding="utf-8"?>
<sst xmlns="http://schemas.openxmlformats.org/spreadsheetml/2006/main" count="63" uniqueCount="39">
  <si>
    <t>忻府区</t>
  </si>
  <si>
    <t>定襄县</t>
  </si>
  <si>
    <t>五台县</t>
  </si>
  <si>
    <t>代县</t>
  </si>
  <si>
    <t>繁峙县</t>
  </si>
  <si>
    <t>宁武县</t>
  </si>
  <si>
    <t>静乐县</t>
  </si>
  <si>
    <t>神池县</t>
  </si>
  <si>
    <t>五寨县</t>
  </si>
  <si>
    <t>岢岚县</t>
  </si>
  <si>
    <t>河曲县</t>
  </si>
  <si>
    <t>保德县</t>
  </si>
  <si>
    <t>偏关县</t>
  </si>
  <si>
    <t>单位：万元</t>
  </si>
  <si>
    <t>2020年新增政府债务限额</t>
  </si>
  <si>
    <t>合计</t>
  </si>
  <si>
    <t>忻州市</t>
  </si>
  <si>
    <t>忻州地区（除原平）</t>
  </si>
  <si>
    <t>市本级</t>
  </si>
  <si>
    <t>县级小计</t>
  </si>
  <si>
    <t>地区</t>
  </si>
  <si>
    <t>一般债务</t>
  </si>
  <si>
    <t>专项债务</t>
  </si>
  <si>
    <t>原平市</t>
  </si>
  <si>
    <t>附件：</t>
  </si>
  <si>
    <t>2020年政府债务限额余额情况表</t>
  </si>
  <si>
    <t>2019年政府债务情况</t>
  </si>
  <si>
    <t>限额变动情况</t>
  </si>
  <si>
    <t>债务余额变动情况</t>
  </si>
  <si>
    <t>2020年偿还债务额</t>
  </si>
  <si>
    <t>外债转贷</t>
  </si>
  <si>
    <t>2020年政府债务情况</t>
  </si>
  <si>
    <t>2019年底政府债务限额</t>
  </si>
  <si>
    <t>2019年底政府债务余额</t>
  </si>
  <si>
    <t>2020年政府债务增加后的限额</t>
  </si>
  <si>
    <t>省财政厅收回政府债务部分限额</t>
  </si>
  <si>
    <t>2020年底政府债务限额</t>
  </si>
  <si>
    <t>2020年新增政府债务</t>
  </si>
  <si>
    <t>2020年底政府债务余额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</si>
</sst>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0_ "/>
    <numFmt numFmtId="183" formatCode="#,##0.00_);[Red]\(#,##0.00\)"/>
    <numFmt numFmtId="184" formatCode="0.00_ "/>
    <numFmt numFmtId="185" formatCode="#,##0_ "/>
    <numFmt numFmtId="186" formatCode="#,##0_);[Red]\(#,##0\)"/>
    <numFmt numFmtId="187" formatCode="#,##0;[Red]#,##0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8"/>
      <name val="Arial"/>
      <family val="2"/>
    </font>
    <font>
      <sz val="18"/>
      <color indexed="8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4" applyNumberFormat="0" applyAlignment="0" applyProtection="0"/>
    <xf numFmtId="0" fontId="12" fillId="13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6" fillId="9" borderId="0" applyNumberFormat="0" applyBorder="0" applyAlignment="0" applyProtection="0"/>
    <xf numFmtId="0" fontId="17" fillId="4" borderId="7" applyNumberFormat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185" fontId="22" fillId="0" borderId="9" xfId="0" applyNumberFormat="1" applyFont="1" applyBorder="1" applyAlignment="1">
      <alignment vertical="center" wrapText="1"/>
    </xf>
    <xf numFmtId="0" fontId="21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1" fillId="0" borderId="0" xfId="0" applyFont="1" applyBorder="1" applyAlignment="1">
      <alignment vertical="center" wrapText="1"/>
    </xf>
    <xf numFmtId="186" fontId="22" fillId="0" borderId="9" xfId="0" applyNumberFormat="1" applyFont="1" applyBorder="1" applyAlignment="1">
      <alignment vertical="center" wrapText="1"/>
    </xf>
    <xf numFmtId="185" fontId="22" fillId="0" borderId="10" xfId="0" applyNumberFormat="1" applyFont="1" applyFill="1" applyBorder="1" applyAlignment="1">
      <alignment vertical="center" wrapText="1"/>
    </xf>
    <xf numFmtId="187" fontId="22" fillId="0" borderId="9" xfId="0" applyNumberFormat="1" applyFont="1" applyBorder="1" applyAlignment="1">
      <alignment vertical="center" wrapText="1"/>
    </xf>
    <xf numFmtId="187" fontId="22" fillId="0" borderId="10" xfId="0" applyNumberFormat="1" applyFont="1" applyFill="1" applyBorder="1" applyAlignment="1">
      <alignment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6"/>
  <sheetViews>
    <sheetView showZeros="0" tabSelected="1" workbookViewId="0" topLeftCell="A1">
      <pane xSplit="1" topLeftCell="J1" activePane="topRight" state="frozen"/>
      <selection pane="topLeft" activeCell="A1" sqref="A1"/>
      <selection pane="topRight" activeCell="AB9" sqref="AB9"/>
    </sheetView>
  </sheetViews>
  <sheetFormatPr defaultColWidth="9.00390625" defaultRowHeight="14.25"/>
  <cols>
    <col min="1" max="1" width="11.375" style="0" customWidth="1"/>
    <col min="2" max="2" width="11.25390625" style="0" customWidth="1"/>
    <col min="3" max="3" width="10.50390625" style="0" customWidth="1"/>
    <col min="4" max="4" width="11.25390625" style="0" customWidth="1"/>
    <col min="5" max="5" width="10.25390625" style="0" customWidth="1"/>
    <col min="6" max="6" width="10.875" style="0" customWidth="1"/>
    <col min="7" max="7" width="11.625" style="0" customWidth="1"/>
    <col min="8" max="8" width="10.25390625" style="0" customWidth="1"/>
    <col min="9" max="9" width="11.25390625" style="0" customWidth="1"/>
    <col min="10" max="10" width="10.00390625" style="0" customWidth="1"/>
    <col min="11" max="13" width="11.25390625" style="0" customWidth="1"/>
    <col min="14" max="14" width="8.375" style="0" customWidth="1"/>
    <col min="15" max="15" width="9.125" style="0" bestFit="1" customWidth="1"/>
    <col min="16" max="16" width="9.875" style="0" customWidth="1"/>
    <col min="17" max="17" width="10.75390625" style="0" customWidth="1"/>
    <col min="18" max="18" width="10.50390625" style="0" customWidth="1"/>
    <col min="19" max="21" width="11.625" style="0" customWidth="1"/>
    <col min="23" max="23" width="10.00390625" style="0" customWidth="1"/>
    <col min="24" max="24" width="8.125" style="0" customWidth="1"/>
    <col min="25" max="25" width="9.25390625" style="0" customWidth="1"/>
    <col min="26" max="26" width="9.125" style="0" customWidth="1"/>
    <col min="27" max="27" width="10.00390625" style="0" bestFit="1" customWidth="1"/>
    <col min="28" max="28" width="10.50390625" style="0" bestFit="1" customWidth="1"/>
    <col min="29" max="29" width="11.625" style="0" bestFit="1" customWidth="1"/>
  </cols>
  <sheetData>
    <row r="1" spans="1:26" ht="14.25">
      <c r="A1" s="1" t="s">
        <v>24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9" ht="22.5" customHeight="1">
      <c r="A2" s="14" t="s">
        <v>25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</row>
    <row r="3" spans="1:30" ht="27.75" customHeight="1">
      <c r="A3" s="3"/>
      <c r="B3" s="3"/>
      <c r="C3" s="3"/>
      <c r="D3" s="3"/>
      <c r="E3" s="3"/>
      <c r="F3" s="3"/>
      <c r="G3" s="3"/>
      <c r="H3" s="2"/>
      <c r="I3" s="2"/>
      <c r="J3" s="2"/>
      <c r="K3" s="2"/>
      <c r="AC3" s="7" t="s">
        <v>13</v>
      </c>
      <c r="AD3" s="7"/>
    </row>
    <row r="4" spans="1:30" ht="27.75" customHeight="1">
      <c r="A4" s="13" t="s">
        <v>20</v>
      </c>
      <c r="B4" s="17" t="s">
        <v>26</v>
      </c>
      <c r="C4" s="18"/>
      <c r="D4" s="18"/>
      <c r="E4" s="18"/>
      <c r="F4" s="18"/>
      <c r="G4" s="19"/>
      <c r="H4" s="13" t="s">
        <v>31</v>
      </c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7"/>
    </row>
    <row r="5" spans="1:30" ht="27.75" customHeight="1">
      <c r="A5" s="13"/>
      <c r="B5" s="20"/>
      <c r="C5" s="21"/>
      <c r="D5" s="21"/>
      <c r="E5" s="21"/>
      <c r="F5" s="21"/>
      <c r="G5" s="22"/>
      <c r="H5" s="13" t="s">
        <v>27</v>
      </c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 t="s">
        <v>28</v>
      </c>
      <c r="U5" s="13"/>
      <c r="V5" s="13"/>
      <c r="W5" s="13"/>
      <c r="X5" s="13"/>
      <c r="Y5" s="13"/>
      <c r="Z5" s="13"/>
      <c r="AA5" s="13"/>
      <c r="AB5" s="13"/>
      <c r="AC5" s="13"/>
      <c r="AD5" s="7"/>
    </row>
    <row r="6" spans="1:29" ht="19.5" customHeight="1">
      <c r="A6" s="13"/>
      <c r="B6" s="13" t="s">
        <v>32</v>
      </c>
      <c r="C6" s="13"/>
      <c r="D6" s="13"/>
      <c r="E6" s="13" t="s">
        <v>33</v>
      </c>
      <c r="F6" s="13"/>
      <c r="G6" s="13"/>
      <c r="H6" s="13" t="s">
        <v>14</v>
      </c>
      <c r="I6" s="13"/>
      <c r="J6" s="13"/>
      <c r="K6" s="13" t="s">
        <v>34</v>
      </c>
      <c r="L6" s="13"/>
      <c r="M6" s="13"/>
      <c r="N6" s="13" t="s">
        <v>35</v>
      </c>
      <c r="O6" s="13"/>
      <c r="P6" s="13"/>
      <c r="Q6" s="13" t="s">
        <v>36</v>
      </c>
      <c r="R6" s="13"/>
      <c r="S6" s="13"/>
      <c r="T6" s="13" t="s">
        <v>37</v>
      </c>
      <c r="U6" s="15"/>
      <c r="V6" s="15"/>
      <c r="W6" s="15"/>
      <c r="X6" s="16" t="s">
        <v>29</v>
      </c>
      <c r="Y6" s="16"/>
      <c r="Z6" s="16"/>
      <c r="AA6" s="13" t="s">
        <v>38</v>
      </c>
      <c r="AB6" s="13"/>
      <c r="AC6" s="13"/>
    </row>
    <row r="7" spans="1:29" ht="19.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5"/>
      <c r="U7" s="15"/>
      <c r="V7" s="15"/>
      <c r="W7" s="15"/>
      <c r="X7" s="16"/>
      <c r="Y7" s="16"/>
      <c r="Z7" s="16"/>
      <c r="AA7" s="13"/>
      <c r="AB7" s="13"/>
      <c r="AC7" s="13"/>
    </row>
    <row r="8" spans="1:29" s="6" customFormat="1" ht="33.75" customHeight="1">
      <c r="A8" s="13"/>
      <c r="B8" s="5" t="s">
        <v>15</v>
      </c>
      <c r="C8" s="5" t="s">
        <v>21</v>
      </c>
      <c r="D8" s="5" t="s">
        <v>22</v>
      </c>
      <c r="E8" s="5" t="s">
        <v>15</v>
      </c>
      <c r="F8" s="5" t="s">
        <v>21</v>
      </c>
      <c r="G8" s="5" t="s">
        <v>22</v>
      </c>
      <c r="H8" s="12" t="s">
        <v>15</v>
      </c>
      <c r="I8" s="5" t="s">
        <v>21</v>
      </c>
      <c r="J8" s="5" t="s">
        <v>22</v>
      </c>
      <c r="K8" s="5" t="s">
        <v>15</v>
      </c>
      <c r="L8" s="5" t="s">
        <v>21</v>
      </c>
      <c r="M8" s="5" t="s">
        <v>22</v>
      </c>
      <c r="N8" s="5" t="s">
        <v>15</v>
      </c>
      <c r="O8" s="5" t="s">
        <v>21</v>
      </c>
      <c r="P8" s="5" t="s">
        <v>22</v>
      </c>
      <c r="Q8" s="5" t="s">
        <v>15</v>
      </c>
      <c r="R8" s="5" t="s">
        <v>21</v>
      </c>
      <c r="S8" s="5" t="s">
        <v>22</v>
      </c>
      <c r="T8" s="5" t="s">
        <v>15</v>
      </c>
      <c r="U8" s="5" t="s">
        <v>21</v>
      </c>
      <c r="V8" s="5" t="s">
        <v>30</v>
      </c>
      <c r="W8" s="5" t="s">
        <v>22</v>
      </c>
      <c r="X8" s="5" t="s">
        <v>15</v>
      </c>
      <c r="Y8" s="5" t="s">
        <v>21</v>
      </c>
      <c r="Z8" s="5" t="s">
        <v>22</v>
      </c>
      <c r="AA8" s="5" t="s">
        <v>15</v>
      </c>
      <c r="AB8" s="5" t="s">
        <v>21</v>
      </c>
      <c r="AC8" s="5" t="s">
        <v>22</v>
      </c>
    </row>
    <row r="9" spans="1:29" ht="27" customHeight="1">
      <c r="A9" s="5" t="s">
        <v>16</v>
      </c>
      <c r="B9" s="4">
        <f aca="true" t="shared" si="0" ref="B9:B26">SUM(C9:D9)</f>
        <v>2651400</v>
      </c>
      <c r="C9" s="4">
        <f aca="true" t="shared" si="1" ref="C9:M9">SUM(C10,C26)</f>
        <v>1616400</v>
      </c>
      <c r="D9" s="4">
        <f t="shared" si="1"/>
        <v>1035000</v>
      </c>
      <c r="E9" s="4">
        <f t="shared" si="1"/>
        <v>2381061.87</v>
      </c>
      <c r="F9" s="4">
        <f t="shared" si="1"/>
        <v>1459506.8699999999</v>
      </c>
      <c r="G9" s="4">
        <f t="shared" si="1"/>
        <v>921555</v>
      </c>
      <c r="H9" s="4">
        <f t="shared" si="1"/>
        <v>623915</v>
      </c>
      <c r="I9" s="4">
        <f t="shared" si="1"/>
        <v>196915</v>
      </c>
      <c r="J9" s="4">
        <f t="shared" si="1"/>
        <v>427000</v>
      </c>
      <c r="K9" s="4">
        <f t="shared" si="1"/>
        <v>3275315</v>
      </c>
      <c r="L9" s="4">
        <f t="shared" si="1"/>
        <v>1813315</v>
      </c>
      <c r="M9" s="4">
        <f t="shared" si="1"/>
        <v>1462000</v>
      </c>
      <c r="N9" s="4">
        <f aca="true" t="shared" si="2" ref="N9:N26">SUM(O9:P9)</f>
        <v>-270338.13</v>
      </c>
      <c r="O9" s="4">
        <f>SUM(O10,O26)</f>
        <v>-156893.13</v>
      </c>
      <c r="P9" s="4">
        <f>SUM(P10,P26)</f>
        <v>-113445</v>
      </c>
      <c r="Q9" s="10">
        <f>SUM(R9:S9)</f>
        <v>3004976.87</v>
      </c>
      <c r="R9" s="10">
        <f>SUM(R10,R26)</f>
        <v>1656421.8699999999</v>
      </c>
      <c r="S9" s="10">
        <f>SUM(S10,S26)</f>
        <v>1348555</v>
      </c>
      <c r="T9" s="10">
        <f>SUM(U9:W9)</f>
        <v>623521.76</v>
      </c>
      <c r="U9" s="10">
        <f>SUM(U10,U26)</f>
        <v>193900</v>
      </c>
      <c r="V9" s="10">
        <f>SUM(V10,V26)</f>
        <v>2621.76</v>
      </c>
      <c r="W9" s="10">
        <f>SUM(W10,W26)</f>
        <v>427000</v>
      </c>
      <c r="X9" s="10">
        <f>SUM(Y9:Z9)</f>
        <v>6986.400000000001</v>
      </c>
      <c r="Y9" s="10">
        <f>SUM(Y10,Y26)</f>
        <v>4029.4000000000005</v>
      </c>
      <c r="Z9" s="10">
        <f>SUM(Z10,Z26)</f>
        <v>2957</v>
      </c>
      <c r="AA9" s="4">
        <f>SUM(AA10,AA26)</f>
        <v>2997597.2299999995</v>
      </c>
      <c r="AB9" s="4">
        <f>SUM(AB10,AB26)</f>
        <v>1651999.2299999997</v>
      </c>
      <c r="AC9" s="4">
        <f>SUM(AC10,AC26)</f>
        <v>1345598</v>
      </c>
    </row>
    <row r="10" spans="1:29" ht="33.75" customHeight="1">
      <c r="A10" s="5" t="s">
        <v>17</v>
      </c>
      <c r="B10" s="4">
        <f t="shared" si="0"/>
        <v>2378300</v>
      </c>
      <c r="C10" s="4">
        <f aca="true" t="shared" si="3" ref="C10:M10">SUM(C11:C12)</f>
        <v>1411000</v>
      </c>
      <c r="D10" s="4">
        <f t="shared" si="3"/>
        <v>967300</v>
      </c>
      <c r="E10" s="4">
        <f t="shared" si="3"/>
        <v>2109308.87</v>
      </c>
      <c r="F10" s="4">
        <f t="shared" si="3"/>
        <v>1254477.8699999999</v>
      </c>
      <c r="G10" s="4">
        <f t="shared" si="3"/>
        <v>854831</v>
      </c>
      <c r="H10" s="4">
        <f t="shared" si="3"/>
        <v>587915</v>
      </c>
      <c r="I10" s="4">
        <f t="shared" si="3"/>
        <v>181915</v>
      </c>
      <c r="J10" s="4">
        <f t="shared" si="3"/>
        <v>406000</v>
      </c>
      <c r="K10" s="4">
        <f t="shared" si="3"/>
        <v>2966215</v>
      </c>
      <c r="L10" s="4">
        <f t="shared" si="3"/>
        <v>1592915</v>
      </c>
      <c r="M10" s="4">
        <f t="shared" si="3"/>
        <v>1373300</v>
      </c>
      <c r="N10" s="4">
        <f t="shared" si="2"/>
        <v>-268991.13</v>
      </c>
      <c r="O10" s="4">
        <f>SUM(O11:O12)</f>
        <v>-156522.13</v>
      </c>
      <c r="P10" s="4">
        <f>SUM(P11:P12)</f>
        <v>-112469</v>
      </c>
      <c r="Q10" s="10">
        <f>SUM(R10:S10)</f>
        <v>2697223.87</v>
      </c>
      <c r="R10" s="10">
        <f>SUM(R11:R12)</f>
        <v>1436392.8699999999</v>
      </c>
      <c r="S10" s="10">
        <f>SUM(S11:S12)</f>
        <v>1260831</v>
      </c>
      <c r="T10" s="10">
        <f aca="true" t="shared" si="4" ref="T10:T26">SUM(U10:W10)</f>
        <v>587521.76</v>
      </c>
      <c r="U10" s="10">
        <f>SUM(U11:U12)</f>
        <v>178900</v>
      </c>
      <c r="V10" s="10">
        <f>SUM(V11:V12)</f>
        <v>2621.76</v>
      </c>
      <c r="W10" s="10">
        <f>SUM(W11:W12)</f>
        <v>406000</v>
      </c>
      <c r="X10" s="10">
        <f aca="true" t="shared" si="5" ref="X10:X26">SUM(Y10:Z10)</f>
        <v>6949.400000000001</v>
      </c>
      <c r="Y10" s="10">
        <f>SUM(Y11:Y12)</f>
        <v>3997.4000000000005</v>
      </c>
      <c r="Z10" s="10">
        <f>SUM(Z11:Z12)</f>
        <v>2952</v>
      </c>
      <c r="AA10" s="4">
        <f>SUM(AA11:AA12)</f>
        <v>2689881.2299999995</v>
      </c>
      <c r="AB10" s="4">
        <f>SUM(AB11:AB12)</f>
        <v>1432002.2299999997</v>
      </c>
      <c r="AC10" s="4">
        <f>SUM(AC11:AC12)</f>
        <v>1257879</v>
      </c>
    </row>
    <row r="11" spans="1:29" ht="27" customHeight="1">
      <c r="A11" s="5" t="s">
        <v>18</v>
      </c>
      <c r="B11" s="4">
        <f t="shared" si="0"/>
        <v>1260411</v>
      </c>
      <c r="C11" s="4">
        <v>606711</v>
      </c>
      <c r="D11" s="4">
        <v>653700</v>
      </c>
      <c r="E11" s="4">
        <f>SUM(F11:G11)</f>
        <v>1049027.43</v>
      </c>
      <c r="F11" s="4">
        <v>503899.43</v>
      </c>
      <c r="G11" s="4">
        <v>545128</v>
      </c>
      <c r="H11" s="4">
        <f>SUM(I11:J11)</f>
        <v>277800</v>
      </c>
      <c r="I11" s="4">
        <v>70200</v>
      </c>
      <c r="J11" s="4">
        <v>207600</v>
      </c>
      <c r="K11" s="4">
        <f>SUM(L11:M11)</f>
        <v>1538211</v>
      </c>
      <c r="L11" s="4">
        <f>C11+I11</f>
        <v>676911</v>
      </c>
      <c r="M11" s="4">
        <f>D11+J11</f>
        <v>861300</v>
      </c>
      <c r="N11" s="4">
        <f t="shared" si="2"/>
        <v>-211383.57</v>
      </c>
      <c r="O11" s="9">
        <v>-102811.57</v>
      </c>
      <c r="P11" s="9">
        <v>-108572</v>
      </c>
      <c r="Q11" s="10">
        <f aca="true" t="shared" si="6" ref="Q11:Q26">SUM(R11:S11)</f>
        <v>1326827.43</v>
      </c>
      <c r="R11" s="11">
        <f>L11+O11</f>
        <v>574099.4299999999</v>
      </c>
      <c r="S11" s="11">
        <f>M11+P11</f>
        <v>752728</v>
      </c>
      <c r="T11" s="10">
        <f t="shared" si="4"/>
        <v>277800</v>
      </c>
      <c r="U11" s="11">
        <v>70200</v>
      </c>
      <c r="V11" s="11"/>
      <c r="W11" s="11">
        <v>207600</v>
      </c>
      <c r="X11" s="10">
        <f t="shared" si="5"/>
        <v>58.78</v>
      </c>
      <c r="Y11" s="11">
        <v>56.78</v>
      </c>
      <c r="Z11" s="11">
        <v>2</v>
      </c>
      <c r="AA11" s="4">
        <f>SUM(AB11:AC11)</f>
        <v>1326768.65</v>
      </c>
      <c r="AB11" s="4">
        <f>F11+U11+V11-Y11</f>
        <v>574042.6499999999</v>
      </c>
      <c r="AC11" s="4">
        <f>G11+W11-Z11</f>
        <v>752726</v>
      </c>
    </row>
    <row r="12" spans="1:29" ht="27" customHeight="1">
      <c r="A12" s="5" t="s">
        <v>19</v>
      </c>
      <c r="B12" s="4">
        <f t="shared" si="0"/>
        <v>1117889</v>
      </c>
      <c r="C12" s="4">
        <f aca="true" t="shared" si="7" ref="C12:M12">SUM(C13:C25)</f>
        <v>804289</v>
      </c>
      <c r="D12" s="4">
        <f t="shared" si="7"/>
        <v>313600</v>
      </c>
      <c r="E12" s="4">
        <f t="shared" si="7"/>
        <v>1060281.4400000002</v>
      </c>
      <c r="F12" s="4">
        <f t="shared" si="7"/>
        <v>750578.44</v>
      </c>
      <c r="G12" s="4">
        <f t="shared" si="7"/>
        <v>309703</v>
      </c>
      <c r="H12" s="4">
        <f t="shared" si="7"/>
        <v>310115</v>
      </c>
      <c r="I12" s="4">
        <f t="shared" si="7"/>
        <v>111715</v>
      </c>
      <c r="J12" s="4">
        <f t="shared" si="7"/>
        <v>198400</v>
      </c>
      <c r="K12" s="4">
        <f t="shared" si="7"/>
        <v>1428004</v>
      </c>
      <c r="L12" s="4">
        <f t="shared" si="7"/>
        <v>916004</v>
      </c>
      <c r="M12" s="4">
        <f t="shared" si="7"/>
        <v>512000</v>
      </c>
      <c r="N12" s="4">
        <f t="shared" si="2"/>
        <v>-57607.56</v>
      </c>
      <c r="O12" s="4">
        <f>SUM(O13:O25)</f>
        <v>-53710.56</v>
      </c>
      <c r="P12" s="4">
        <f>SUM(P13:P25)</f>
        <v>-3897</v>
      </c>
      <c r="Q12" s="10">
        <f t="shared" si="6"/>
        <v>1370396.44</v>
      </c>
      <c r="R12" s="10">
        <f>SUM(R13:R25)</f>
        <v>862293.44</v>
      </c>
      <c r="S12" s="10">
        <f>SUM(S13:S25)</f>
        <v>508103</v>
      </c>
      <c r="T12" s="10">
        <f t="shared" si="4"/>
        <v>309721.76</v>
      </c>
      <c r="U12" s="10">
        <f>SUM(U13:U25)</f>
        <v>108700</v>
      </c>
      <c r="V12" s="10">
        <f>SUM(V13:V25)</f>
        <v>2621.76</v>
      </c>
      <c r="W12" s="10">
        <f>SUM(W13:W25)</f>
        <v>198400</v>
      </c>
      <c r="X12" s="10">
        <f t="shared" si="5"/>
        <v>6890.620000000001</v>
      </c>
      <c r="Y12" s="10">
        <f>SUM(Y13:Y25)</f>
        <v>3940.6200000000003</v>
      </c>
      <c r="Z12" s="10">
        <f>SUM(Z13:Z25)</f>
        <v>2950</v>
      </c>
      <c r="AA12" s="4">
        <f>SUM(AA13:AA25)</f>
        <v>1363112.5799999996</v>
      </c>
      <c r="AB12" s="4">
        <f>SUM(AB13:AB25)</f>
        <v>857959.5799999998</v>
      </c>
      <c r="AC12" s="4">
        <f>SUM(AC13:AC25)</f>
        <v>505153</v>
      </c>
    </row>
    <row r="13" spans="1:29" ht="27" customHeight="1">
      <c r="A13" s="5" t="s">
        <v>0</v>
      </c>
      <c r="B13" s="4">
        <f t="shared" si="0"/>
        <v>135776</v>
      </c>
      <c r="C13" s="4">
        <v>32176</v>
      </c>
      <c r="D13" s="4">
        <v>103600</v>
      </c>
      <c r="E13" s="4">
        <f aca="true" t="shared" si="8" ref="E13:E26">SUM(F13:G13)</f>
        <v>134180.47</v>
      </c>
      <c r="F13" s="4">
        <v>31083.47</v>
      </c>
      <c r="G13" s="9">
        <v>103097</v>
      </c>
      <c r="H13" s="4">
        <f aca="true" t="shared" si="9" ref="H13:H26">SUM(I13:J13)</f>
        <v>21220</v>
      </c>
      <c r="I13" s="4">
        <v>14220</v>
      </c>
      <c r="J13" s="4">
        <v>7000</v>
      </c>
      <c r="K13" s="4">
        <f aca="true" t="shared" si="10" ref="K13:K26">SUM(L13:M13)</f>
        <v>156996</v>
      </c>
      <c r="L13" s="4">
        <f>C13+I13</f>
        <v>46396</v>
      </c>
      <c r="M13" s="4">
        <f>D13+J13</f>
        <v>110600</v>
      </c>
      <c r="N13" s="4">
        <f t="shared" si="2"/>
        <v>-1595.53</v>
      </c>
      <c r="O13" s="4">
        <v>-1092.53</v>
      </c>
      <c r="P13" s="4">
        <v>-503</v>
      </c>
      <c r="Q13" s="10">
        <f t="shared" si="6"/>
        <v>155400.47</v>
      </c>
      <c r="R13" s="10">
        <f>L13+O13</f>
        <v>45303.47</v>
      </c>
      <c r="S13" s="10">
        <f>M13+P13</f>
        <v>110097</v>
      </c>
      <c r="T13" s="10">
        <f t="shared" si="4"/>
        <v>21220</v>
      </c>
      <c r="U13" s="10">
        <v>14220</v>
      </c>
      <c r="V13" s="10"/>
      <c r="W13" s="10">
        <v>7000</v>
      </c>
      <c r="X13" s="10">
        <f t="shared" si="5"/>
        <v>0</v>
      </c>
      <c r="Y13" s="10">
        <v>0</v>
      </c>
      <c r="Z13" s="10">
        <v>0</v>
      </c>
      <c r="AA13" s="4">
        <f aca="true" t="shared" si="11" ref="AA13:AA26">SUM(AB13:AC13)</f>
        <v>155400.47</v>
      </c>
      <c r="AB13" s="4">
        <f>F13+U13+V13-Y13</f>
        <v>45303.47</v>
      </c>
      <c r="AC13" s="4">
        <f>G13+W13-Z13</f>
        <v>110097</v>
      </c>
    </row>
    <row r="14" spans="1:29" ht="27" customHeight="1">
      <c r="A14" s="5" t="s">
        <v>1</v>
      </c>
      <c r="B14" s="4">
        <f t="shared" si="0"/>
        <v>69239</v>
      </c>
      <c r="C14" s="4">
        <v>38039</v>
      </c>
      <c r="D14" s="4">
        <v>31200</v>
      </c>
      <c r="E14" s="4">
        <f t="shared" si="8"/>
        <v>69079</v>
      </c>
      <c r="F14" s="4">
        <v>37979</v>
      </c>
      <c r="G14" s="4">
        <v>31100</v>
      </c>
      <c r="H14" s="4">
        <f t="shared" si="9"/>
        <v>8100</v>
      </c>
      <c r="I14" s="4">
        <v>4600</v>
      </c>
      <c r="J14" s="4">
        <v>3500</v>
      </c>
      <c r="K14" s="4">
        <f t="shared" si="10"/>
        <v>77339</v>
      </c>
      <c r="L14" s="4">
        <f aca="true" t="shared" si="12" ref="L14:L26">C14+I14</f>
        <v>42639</v>
      </c>
      <c r="M14" s="4">
        <f aca="true" t="shared" si="13" ref="M14:M26">D14+J14</f>
        <v>34700</v>
      </c>
      <c r="N14" s="4">
        <f t="shared" si="2"/>
        <v>-160</v>
      </c>
      <c r="O14" s="4">
        <v>-60</v>
      </c>
      <c r="P14" s="4">
        <v>-100</v>
      </c>
      <c r="Q14" s="10">
        <f t="shared" si="6"/>
        <v>77179</v>
      </c>
      <c r="R14" s="10">
        <f aca="true" t="shared" si="14" ref="R14:R26">L14+O14</f>
        <v>42579</v>
      </c>
      <c r="S14" s="10">
        <f aca="true" t="shared" si="15" ref="S14:S26">M14+P14</f>
        <v>34600</v>
      </c>
      <c r="T14" s="10">
        <f t="shared" si="4"/>
        <v>8100</v>
      </c>
      <c r="U14" s="10">
        <v>4600</v>
      </c>
      <c r="V14" s="10"/>
      <c r="W14" s="10">
        <v>3500</v>
      </c>
      <c r="X14" s="10">
        <f t="shared" si="5"/>
        <v>0</v>
      </c>
      <c r="Y14" s="10">
        <v>0</v>
      </c>
      <c r="Z14" s="10">
        <v>0</v>
      </c>
      <c r="AA14" s="4">
        <f t="shared" si="11"/>
        <v>77179</v>
      </c>
      <c r="AB14" s="4">
        <f aca="true" t="shared" si="16" ref="AB14:AB26">F14+U14+V14-Y14</f>
        <v>42579</v>
      </c>
      <c r="AC14" s="4">
        <f aca="true" t="shared" si="17" ref="AC14:AC26">G14+W14-Z14</f>
        <v>34600</v>
      </c>
    </row>
    <row r="15" spans="1:29" ht="27" customHeight="1">
      <c r="A15" s="5" t="s">
        <v>2</v>
      </c>
      <c r="B15" s="4">
        <f t="shared" si="0"/>
        <v>149196</v>
      </c>
      <c r="C15" s="4">
        <v>133496</v>
      </c>
      <c r="D15" s="4">
        <v>15700</v>
      </c>
      <c r="E15" s="4">
        <f t="shared" si="8"/>
        <v>143665.18</v>
      </c>
      <c r="F15" s="4">
        <v>128165.18</v>
      </c>
      <c r="G15" s="4">
        <v>15500</v>
      </c>
      <c r="H15" s="4">
        <f t="shared" si="9"/>
        <v>11900</v>
      </c>
      <c r="I15" s="4">
        <v>4900</v>
      </c>
      <c r="J15" s="4">
        <v>7000</v>
      </c>
      <c r="K15" s="4">
        <f t="shared" si="10"/>
        <v>161096</v>
      </c>
      <c r="L15" s="4">
        <f t="shared" si="12"/>
        <v>138396</v>
      </c>
      <c r="M15" s="4">
        <f t="shared" si="13"/>
        <v>22700</v>
      </c>
      <c r="N15" s="4">
        <f t="shared" si="2"/>
        <v>-5530.82</v>
      </c>
      <c r="O15" s="4">
        <v>-5330.82</v>
      </c>
      <c r="P15" s="4">
        <v>-200</v>
      </c>
      <c r="Q15" s="10">
        <f t="shared" si="6"/>
        <v>155565.18</v>
      </c>
      <c r="R15" s="10">
        <f t="shared" si="14"/>
        <v>133065.18</v>
      </c>
      <c r="S15" s="10">
        <f t="shared" si="15"/>
        <v>22500</v>
      </c>
      <c r="T15" s="10">
        <f t="shared" si="4"/>
        <v>11900</v>
      </c>
      <c r="U15" s="10">
        <v>4900</v>
      </c>
      <c r="V15" s="10"/>
      <c r="W15" s="10">
        <v>7000</v>
      </c>
      <c r="X15" s="10">
        <f t="shared" si="5"/>
        <v>3208.69</v>
      </c>
      <c r="Y15" s="10">
        <v>3208.69</v>
      </c>
      <c r="Z15" s="10">
        <v>0</v>
      </c>
      <c r="AA15" s="4">
        <f t="shared" si="11"/>
        <v>152356.49</v>
      </c>
      <c r="AB15" s="4">
        <f t="shared" si="16"/>
        <v>129856.48999999999</v>
      </c>
      <c r="AC15" s="4">
        <f t="shared" si="17"/>
        <v>22500</v>
      </c>
    </row>
    <row r="16" spans="1:29" ht="27" customHeight="1">
      <c r="A16" s="5" t="s">
        <v>3</v>
      </c>
      <c r="B16" s="4">
        <f t="shared" si="0"/>
        <v>82279</v>
      </c>
      <c r="C16" s="4">
        <v>66079</v>
      </c>
      <c r="D16" s="4">
        <v>16200</v>
      </c>
      <c r="E16" s="4">
        <f t="shared" si="8"/>
        <v>79352</v>
      </c>
      <c r="F16" s="4">
        <v>63352</v>
      </c>
      <c r="G16" s="4">
        <v>16000</v>
      </c>
      <c r="H16" s="4">
        <f t="shared" si="9"/>
        <v>8752.3</v>
      </c>
      <c r="I16" s="4">
        <v>4752.3</v>
      </c>
      <c r="J16" s="4">
        <v>4000</v>
      </c>
      <c r="K16" s="4">
        <f t="shared" si="10"/>
        <v>91031.3</v>
      </c>
      <c r="L16" s="4">
        <f t="shared" si="12"/>
        <v>70831.3</v>
      </c>
      <c r="M16" s="4">
        <f t="shared" si="13"/>
        <v>20200</v>
      </c>
      <c r="N16" s="4">
        <f t="shared" si="2"/>
        <v>-2927</v>
      </c>
      <c r="O16" s="4">
        <v>-2727</v>
      </c>
      <c r="P16" s="4">
        <v>-200</v>
      </c>
      <c r="Q16" s="10">
        <f t="shared" si="6"/>
        <v>88104.3</v>
      </c>
      <c r="R16" s="10">
        <f t="shared" si="14"/>
        <v>68104.3</v>
      </c>
      <c r="S16" s="10">
        <f t="shared" si="15"/>
        <v>20000</v>
      </c>
      <c r="T16" s="10">
        <f t="shared" si="4"/>
        <v>8300</v>
      </c>
      <c r="U16" s="10">
        <f>4752.3-452.3</f>
        <v>4300</v>
      </c>
      <c r="V16" s="10"/>
      <c r="W16" s="10">
        <v>4000</v>
      </c>
      <c r="X16" s="10">
        <f t="shared" si="5"/>
        <v>0</v>
      </c>
      <c r="Y16" s="10">
        <v>0</v>
      </c>
      <c r="Z16" s="10">
        <v>0</v>
      </c>
      <c r="AA16" s="4">
        <f t="shared" si="11"/>
        <v>87652</v>
      </c>
      <c r="AB16" s="4">
        <f t="shared" si="16"/>
        <v>67652</v>
      </c>
      <c r="AC16" s="4">
        <f t="shared" si="17"/>
        <v>20000</v>
      </c>
    </row>
    <row r="17" spans="1:29" ht="27" customHeight="1">
      <c r="A17" s="5" t="s">
        <v>4</v>
      </c>
      <c r="B17" s="4">
        <f t="shared" si="0"/>
        <v>109277</v>
      </c>
      <c r="C17" s="4">
        <v>48177</v>
      </c>
      <c r="D17" s="4">
        <v>61100</v>
      </c>
      <c r="E17" s="4">
        <f t="shared" si="8"/>
        <v>103951.35</v>
      </c>
      <c r="F17" s="4">
        <v>45145.35</v>
      </c>
      <c r="G17" s="4">
        <v>58806</v>
      </c>
      <c r="H17" s="4">
        <f t="shared" si="9"/>
        <v>46140</v>
      </c>
      <c r="I17" s="4">
        <v>8640</v>
      </c>
      <c r="J17" s="4">
        <v>37500</v>
      </c>
      <c r="K17" s="4">
        <f t="shared" si="10"/>
        <v>155417</v>
      </c>
      <c r="L17" s="4">
        <f t="shared" si="12"/>
        <v>56817</v>
      </c>
      <c r="M17" s="4">
        <f t="shared" si="13"/>
        <v>98600</v>
      </c>
      <c r="N17" s="4">
        <f t="shared" si="2"/>
        <v>-5325.65</v>
      </c>
      <c r="O17" s="4">
        <v>-3031.65</v>
      </c>
      <c r="P17" s="4">
        <v>-2294</v>
      </c>
      <c r="Q17" s="10">
        <f t="shared" si="6"/>
        <v>150091.35</v>
      </c>
      <c r="R17" s="10">
        <f t="shared" si="14"/>
        <v>53785.35</v>
      </c>
      <c r="S17" s="10">
        <f t="shared" si="15"/>
        <v>96306</v>
      </c>
      <c r="T17" s="10">
        <f t="shared" si="4"/>
        <v>46140</v>
      </c>
      <c r="U17" s="10">
        <v>8640</v>
      </c>
      <c r="V17" s="10"/>
      <c r="W17" s="10">
        <v>37500</v>
      </c>
      <c r="X17" s="10">
        <f t="shared" si="5"/>
        <v>3324.13</v>
      </c>
      <c r="Y17" s="10">
        <v>374.13</v>
      </c>
      <c r="Z17" s="10">
        <v>2950</v>
      </c>
      <c r="AA17" s="4">
        <f t="shared" si="11"/>
        <v>146767.22</v>
      </c>
      <c r="AB17" s="4">
        <f t="shared" si="16"/>
        <v>53411.22</v>
      </c>
      <c r="AC17" s="4">
        <f t="shared" si="17"/>
        <v>93356</v>
      </c>
    </row>
    <row r="18" spans="1:29" ht="27" customHeight="1">
      <c r="A18" s="5" t="s">
        <v>5</v>
      </c>
      <c r="B18" s="4">
        <f t="shared" si="0"/>
        <v>66079</v>
      </c>
      <c r="C18" s="4">
        <v>52079</v>
      </c>
      <c r="D18" s="4">
        <v>14000</v>
      </c>
      <c r="E18" s="4">
        <f t="shared" si="8"/>
        <v>64389.93</v>
      </c>
      <c r="F18" s="4">
        <v>50389.93</v>
      </c>
      <c r="G18" s="4">
        <v>14000</v>
      </c>
      <c r="H18" s="4">
        <f t="shared" si="9"/>
        <v>36990</v>
      </c>
      <c r="I18" s="4">
        <v>9690</v>
      </c>
      <c r="J18" s="4">
        <v>27300</v>
      </c>
      <c r="K18" s="4">
        <f t="shared" si="10"/>
        <v>103069</v>
      </c>
      <c r="L18" s="4">
        <f t="shared" si="12"/>
        <v>61769</v>
      </c>
      <c r="M18" s="4">
        <f t="shared" si="13"/>
        <v>41300</v>
      </c>
      <c r="N18" s="4">
        <f t="shared" si="2"/>
        <v>-1689.07</v>
      </c>
      <c r="O18" s="4">
        <v>-1689.07</v>
      </c>
      <c r="P18" s="4"/>
      <c r="Q18" s="10">
        <f t="shared" si="6"/>
        <v>101379.93</v>
      </c>
      <c r="R18" s="10">
        <f t="shared" si="14"/>
        <v>60079.93</v>
      </c>
      <c r="S18" s="10">
        <f t="shared" si="15"/>
        <v>41300</v>
      </c>
      <c r="T18" s="10">
        <f t="shared" si="4"/>
        <v>36990</v>
      </c>
      <c r="U18" s="10">
        <v>9690</v>
      </c>
      <c r="V18" s="10"/>
      <c r="W18" s="10">
        <v>27300</v>
      </c>
      <c r="X18" s="10">
        <f t="shared" si="5"/>
        <v>0</v>
      </c>
      <c r="Y18" s="10">
        <v>0</v>
      </c>
      <c r="Z18" s="10">
        <v>0</v>
      </c>
      <c r="AA18" s="4">
        <f t="shared" si="11"/>
        <v>101379.93</v>
      </c>
      <c r="AB18" s="4">
        <f t="shared" si="16"/>
        <v>60079.93</v>
      </c>
      <c r="AC18" s="4">
        <f t="shared" si="17"/>
        <v>41300</v>
      </c>
    </row>
    <row r="19" spans="1:29" ht="27" customHeight="1">
      <c r="A19" s="5" t="s">
        <v>6</v>
      </c>
      <c r="B19" s="4">
        <f t="shared" si="0"/>
        <v>46361</v>
      </c>
      <c r="C19" s="4">
        <v>42561</v>
      </c>
      <c r="D19" s="4">
        <v>3800</v>
      </c>
      <c r="E19" s="4">
        <f t="shared" si="8"/>
        <v>43211.74</v>
      </c>
      <c r="F19" s="4">
        <v>39411.74</v>
      </c>
      <c r="G19" s="4">
        <v>3800</v>
      </c>
      <c r="H19" s="4">
        <f t="shared" si="9"/>
        <v>39980</v>
      </c>
      <c r="I19" s="4">
        <v>7180</v>
      </c>
      <c r="J19" s="4">
        <v>32800</v>
      </c>
      <c r="K19" s="4">
        <f t="shared" si="10"/>
        <v>86341</v>
      </c>
      <c r="L19" s="4">
        <f t="shared" si="12"/>
        <v>49741</v>
      </c>
      <c r="M19" s="4">
        <f t="shared" si="13"/>
        <v>36600</v>
      </c>
      <c r="N19" s="4">
        <f t="shared" si="2"/>
        <v>-3149.26</v>
      </c>
      <c r="O19" s="4">
        <v>-3149.26</v>
      </c>
      <c r="P19" s="4"/>
      <c r="Q19" s="10">
        <f t="shared" si="6"/>
        <v>83191.73999999999</v>
      </c>
      <c r="R19" s="10">
        <f t="shared" si="14"/>
        <v>46591.74</v>
      </c>
      <c r="S19" s="10">
        <f t="shared" si="15"/>
        <v>36600</v>
      </c>
      <c r="T19" s="10">
        <f t="shared" si="4"/>
        <v>39980</v>
      </c>
      <c r="U19" s="10">
        <v>7180</v>
      </c>
      <c r="V19" s="10"/>
      <c r="W19" s="10">
        <v>32800</v>
      </c>
      <c r="X19" s="10">
        <f t="shared" si="5"/>
        <v>357.8</v>
      </c>
      <c r="Y19" s="10">
        <v>357.8</v>
      </c>
      <c r="Z19" s="10">
        <v>0</v>
      </c>
      <c r="AA19" s="4">
        <f t="shared" si="11"/>
        <v>82833.94</v>
      </c>
      <c r="AB19" s="4">
        <f t="shared" si="16"/>
        <v>46233.939999999995</v>
      </c>
      <c r="AC19" s="4">
        <f t="shared" si="17"/>
        <v>36600</v>
      </c>
    </row>
    <row r="20" spans="1:29" ht="27" customHeight="1">
      <c r="A20" s="5" t="s">
        <v>7</v>
      </c>
      <c r="B20" s="4">
        <f t="shared" si="0"/>
        <v>25228</v>
      </c>
      <c r="C20" s="4">
        <v>22928</v>
      </c>
      <c r="D20" s="4">
        <v>2300</v>
      </c>
      <c r="E20" s="4">
        <f t="shared" si="8"/>
        <v>17184.93</v>
      </c>
      <c r="F20" s="4">
        <v>15384.93</v>
      </c>
      <c r="G20" s="4">
        <v>1800</v>
      </c>
      <c r="H20" s="4">
        <f t="shared" si="9"/>
        <v>13633.8</v>
      </c>
      <c r="I20" s="4">
        <v>10233.8</v>
      </c>
      <c r="J20" s="4">
        <v>3400</v>
      </c>
      <c r="K20" s="4">
        <f t="shared" si="10"/>
        <v>38861.8</v>
      </c>
      <c r="L20" s="4">
        <f t="shared" si="12"/>
        <v>33161.8</v>
      </c>
      <c r="M20" s="4">
        <f t="shared" si="13"/>
        <v>5700</v>
      </c>
      <c r="N20" s="4">
        <f t="shared" si="2"/>
        <v>-8043.07</v>
      </c>
      <c r="O20" s="4">
        <v>-7543.07</v>
      </c>
      <c r="P20" s="4">
        <v>-500</v>
      </c>
      <c r="Q20" s="10">
        <f t="shared" si="6"/>
        <v>30818.730000000003</v>
      </c>
      <c r="R20" s="10">
        <f t="shared" si="14"/>
        <v>25618.730000000003</v>
      </c>
      <c r="S20" s="10">
        <f t="shared" si="15"/>
        <v>5200</v>
      </c>
      <c r="T20" s="10">
        <f t="shared" si="4"/>
        <v>13673.61</v>
      </c>
      <c r="U20" s="10">
        <f>10233.8-1483.8</f>
        <v>8750</v>
      </c>
      <c r="V20" s="10">
        <v>1523.61</v>
      </c>
      <c r="W20" s="10">
        <v>3400</v>
      </c>
      <c r="X20" s="10">
        <f t="shared" si="5"/>
        <v>0</v>
      </c>
      <c r="Y20" s="10">
        <v>0</v>
      </c>
      <c r="Z20" s="10">
        <v>0</v>
      </c>
      <c r="AA20" s="4">
        <f t="shared" si="11"/>
        <v>30858.54</v>
      </c>
      <c r="AB20" s="4">
        <f t="shared" si="16"/>
        <v>25658.54</v>
      </c>
      <c r="AC20" s="4">
        <f t="shared" si="17"/>
        <v>5200</v>
      </c>
    </row>
    <row r="21" spans="1:29" ht="27" customHeight="1">
      <c r="A21" s="5" t="s">
        <v>8</v>
      </c>
      <c r="B21" s="4">
        <f t="shared" si="0"/>
        <v>77062</v>
      </c>
      <c r="C21" s="4">
        <v>74362</v>
      </c>
      <c r="D21" s="4">
        <v>2700</v>
      </c>
      <c r="E21" s="4">
        <f t="shared" si="8"/>
        <v>72214</v>
      </c>
      <c r="F21" s="4">
        <v>69514</v>
      </c>
      <c r="G21" s="4">
        <v>2700</v>
      </c>
      <c r="H21" s="4">
        <f t="shared" si="9"/>
        <v>24880</v>
      </c>
      <c r="I21" s="4">
        <v>10380</v>
      </c>
      <c r="J21" s="4">
        <v>14500</v>
      </c>
      <c r="K21" s="4">
        <f t="shared" si="10"/>
        <v>101942</v>
      </c>
      <c r="L21" s="4">
        <f t="shared" si="12"/>
        <v>84742</v>
      </c>
      <c r="M21" s="4">
        <f t="shared" si="13"/>
        <v>17200</v>
      </c>
      <c r="N21" s="4">
        <f t="shared" si="2"/>
        <v>-4848</v>
      </c>
      <c r="O21" s="4">
        <v>-4848</v>
      </c>
      <c r="P21" s="4"/>
      <c r="Q21" s="10">
        <f t="shared" si="6"/>
        <v>97094</v>
      </c>
      <c r="R21" s="10">
        <f t="shared" si="14"/>
        <v>79894</v>
      </c>
      <c r="S21" s="10">
        <f t="shared" si="15"/>
        <v>17200</v>
      </c>
      <c r="T21" s="10">
        <f t="shared" si="4"/>
        <v>24880</v>
      </c>
      <c r="U21" s="10">
        <v>10380</v>
      </c>
      <c r="V21" s="10"/>
      <c r="W21" s="10">
        <v>14500</v>
      </c>
      <c r="X21" s="10">
        <f t="shared" si="5"/>
        <v>0</v>
      </c>
      <c r="Y21" s="10">
        <v>0</v>
      </c>
      <c r="Z21" s="10">
        <v>0</v>
      </c>
      <c r="AA21" s="4">
        <f t="shared" si="11"/>
        <v>97094</v>
      </c>
      <c r="AB21" s="4">
        <f t="shared" si="16"/>
        <v>79894</v>
      </c>
      <c r="AC21" s="4">
        <f t="shared" si="17"/>
        <v>17200</v>
      </c>
    </row>
    <row r="22" spans="1:29" ht="27" customHeight="1">
      <c r="A22" s="5" t="s">
        <v>9</v>
      </c>
      <c r="B22" s="4">
        <f t="shared" si="0"/>
        <v>49473</v>
      </c>
      <c r="C22" s="4">
        <v>48973</v>
      </c>
      <c r="D22" s="4">
        <v>500</v>
      </c>
      <c r="E22" s="4">
        <f t="shared" si="8"/>
        <v>48278</v>
      </c>
      <c r="F22" s="4">
        <v>47778</v>
      </c>
      <c r="G22" s="4">
        <v>500</v>
      </c>
      <c r="H22" s="4">
        <f t="shared" si="9"/>
        <v>9100</v>
      </c>
      <c r="I22" s="4">
        <v>9100</v>
      </c>
      <c r="J22" s="4">
        <v>0</v>
      </c>
      <c r="K22" s="4">
        <f t="shared" si="10"/>
        <v>58573</v>
      </c>
      <c r="L22" s="4">
        <f t="shared" si="12"/>
        <v>58073</v>
      </c>
      <c r="M22" s="4">
        <f t="shared" si="13"/>
        <v>500</v>
      </c>
      <c r="N22" s="4">
        <f t="shared" si="2"/>
        <v>-1195</v>
      </c>
      <c r="O22" s="4">
        <v>-1195</v>
      </c>
      <c r="P22" s="4"/>
      <c r="Q22" s="10">
        <f t="shared" si="6"/>
        <v>57378</v>
      </c>
      <c r="R22" s="10">
        <f t="shared" si="14"/>
        <v>56878</v>
      </c>
      <c r="S22" s="10">
        <f t="shared" si="15"/>
        <v>500</v>
      </c>
      <c r="T22" s="10">
        <f t="shared" si="4"/>
        <v>9100</v>
      </c>
      <c r="U22" s="10">
        <v>9100</v>
      </c>
      <c r="V22" s="10"/>
      <c r="W22" s="10">
        <v>0</v>
      </c>
      <c r="X22" s="10">
        <f t="shared" si="5"/>
        <v>0</v>
      </c>
      <c r="Y22" s="10">
        <v>0</v>
      </c>
      <c r="Z22" s="10">
        <v>0</v>
      </c>
      <c r="AA22" s="4">
        <f t="shared" si="11"/>
        <v>57378</v>
      </c>
      <c r="AB22" s="4">
        <f t="shared" si="16"/>
        <v>56878</v>
      </c>
      <c r="AC22" s="4">
        <f t="shared" si="17"/>
        <v>500</v>
      </c>
    </row>
    <row r="23" spans="1:29" ht="27" customHeight="1">
      <c r="A23" s="5" t="s">
        <v>10</v>
      </c>
      <c r="B23" s="4">
        <f t="shared" si="0"/>
        <v>74876</v>
      </c>
      <c r="C23" s="4">
        <f>36176-800</f>
        <v>35376</v>
      </c>
      <c r="D23" s="4">
        <v>39500</v>
      </c>
      <c r="E23" s="4">
        <f t="shared" si="8"/>
        <v>66952.9</v>
      </c>
      <c r="F23" s="4">
        <v>27552.9</v>
      </c>
      <c r="G23" s="4">
        <v>39400</v>
      </c>
      <c r="H23" s="4">
        <f t="shared" si="9"/>
        <v>37470</v>
      </c>
      <c r="I23" s="4">
        <v>4370</v>
      </c>
      <c r="J23" s="4">
        <v>33100</v>
      </c>
      <c r="K23" s="4">
        <f t="shared" si="10"/>
        <v>112346</v>
      </c>
      <c r="L23" s="4">
        <f t="shared" si="12"/>
        <v>39746</v>
      </c>
      <c r="M23" s="4">
        <f t="shared" si="13"/>
        <v>72600</v>
      </c>
      <c r="N23" s="4">
        <f t="shared" si="2"/>
        <v>-7923.1</v>
      </c>
      <c r="O23" s="4">
        <v>-7823.1</v>
      </c>
      <c r="P23" s="4">
        <v>-100</v>
      </c>
      <c r="Q23" s="10">
        <f t="shared" si="6"/>
        <v>104422.9</v>
      </c>
      <c r="R23" s="10">
        <f t="shared" si="14"/>
        <v>31922.9</v>
      </c>
      <c r="S23" s="10">
        <f t="shared" si="15"/>
        <v>72500</v>
      </c>
      <c r="T23" s="10">
        <f t="shared" si="4"/>
        <v>37470</v>
      </c>
      <c r="U23" s="10">
        <v>4370</v>
      </c>
      <c r="V23" s="10"/>
      <c r="W23" s="10">
        <v>33100</v>
      </c>
      <c r="X23" s="10">
        <f t="shared" si="5"/>
        <v>0</v>
      </c>
      <c r="Y23" s="10">
        <v>0</v>
      </c>
      <c r="Z23" s="10">
        <v>0</v>
      </c>
      <c r="AA23" s="4">
        <f t="shared" si="11"/>
        <v>104422.9</v>
      </c>
      <c r="AB23" s="4">
        <f t="shared" si="16"/>
        <v>31922.9</v>
      </c>
      <c r="AC23" s="4">
        <f t="shared" si="17"/>
        <v>72500</v>
      </c>
    </row>
    <row r="24" spans="1:29" ht="27" customHeight="1">
      <c r="A24" s="5" t="s">
        <v>11</v>
      </c>
      <c r="B24" s="4">
        <f t="shared" si="0"/>
        <v>156381</v>
      </c>
      <c r="C24" s="4">
        <f>162181-6800</f>
        <v>155381</v>
      </c>
      <c r="D24" s="4">
        <v>1000</v>
      </c>
      <c r="E24" s="4">
        <f t="shared" si="8"/>
        <v>146265</v>
      </c>
      <c r="F24" s="4">
        <v>145265</v>
      </c>
      <c r="G24" s="4">
        <v>1000</v>
      </c>
      <c r="H24" s="4">
        <f t="shared" si="9"/>
        <v>21748.9</v>
      </c>
      <c r="I24" s="4">
        <v>7148.9</v>
      </c>
      <c r="J24" s="4">
        <v>14600</v>
      </c>
      <c r="K24" s="4">
        <f t="shared" si="10"/>
        <v>178129.9</v>
      </c>
      <c r="L24" s="4">
        <f t="shared" si="12"/>
        <v>162529.9</v>
      </c>
      <c r="M24" s="4">
        <f t="shared" si="13"/>
        <v>15600</v>
      </c>
      <c r="N24" s="4">
        <f t="shared" si="2"/>
        <v>-10116</v>
      </c>
      <c r="O24" s="4">
        <v>-10116</v>
      </c>
      <c r="P24" s="4"/>
      <c r="Q24" s="10">
        <f t="shared" si="6"/>
        <v>168013.9</v>
      </c>
      <c r="R24" s="10">
        <f t="shared" si="14"/>
        <v>152413.9</v>
      </c>
      <c r="S24" s="10">
        <f t="shared" si="15"/>
        <v>15600</v>
      </c>
      <c r="T24" s="10">
        <f t="shared" si="4"/>
        <v>21768.15</v>
      </c>
      <c r="U24" s="10">
        <f>7148.9-1078.9</f>
        <v>6070</v>
      </c>
      <c r="V24" s="10">
        <v>1098.15</v>
      </c>
      <c r="W24" s="10">
        <v>14600</v>
      </c>
      <c r="X24" s="10">
        <f t="shared" si="5"/>
        <v>0</v>
      </c>
      <c r="Y24" s="10">
        <v>0</v>
      </c>
      <c r="Z24" s="10">
        <v>0</v>
      </c>
      <c r="AA24" s="4">
        <f t="shared" si="11"/>
        <v>168033.15</v>
      </c>
      <c r="AB24" s="4">
        <f t="shared" si="16"/>
        <v>152433.15</v>
      </c>
      <c r="AC24" s="4">
        <f t="shared" si="17"/>
        <v>15600</v>
      </c>
    </row>
    <row r="25" spans="1:29" ht="27" customHeight="1">
      <c r="A25" s="5" t="s">
        <v>12</v>
      </c>
      <c r="B25" s="4">
        <f t="shared" si="0"/>
        <v>76662</v>
      </c>
      <c r="C25" s="4">
        <v>54662</v>
      </c>
      <c r="D25" s="4">
        <v>22000</v>
      </c>
      <c r="E25" s="4">
        <f>SUM(F25:G25)</f>
        <v>71556.94</v>
      </c>
      <c r="F25" s="8">
        <v>49556.94</v>
      </c>
      <c r="G25" s="4">
        <v>22000</v>
      </c>
      <c r="H25" s="4">
        <f t="shared" si="9"/>
        <v>30200</v>
      </c>
      <c r="I25" s="4">
        <v>16500</v>
      </c>
      <c r="J25" s="4">
        <v>13700</v>
      </c>
      <c r="K25" s="4">
        <f t="shared" si="10"/>
        <v>106862</v>
      </c>
      <c r="L25" s="4">
        <f t="shared" si="12"/>
        <v>71162</v>
      </c>
      <c r="M25" s="4">
        <f t="shared" si="13"/>
        <v>35700</v>
      </c>
      <c r="N25" s="4">
        <f t="shared" si="2"/>
        <v>-5105.06</v>
      </c>
      <c r="O25" s="4">
        <v>-5105.06</v>
      </c>
      <c r="P25" s="4"/>
      <c r="Q25" s="10">
        <f t="shared" si="6"/>
        <v>101756.94</v>
      </c>
      <c r="R25" s="10">
        <f t="shared" si="14"/>
        <v>66056.94</v>
      </c>
      <c r="S25" s="10">
        <f t="shared" si="15"/>
        <v>35700</v>
      </c>
      <c r="T25" s="10">
        <f t="shared" si="4"/>
        <v>30200</v>
      </c>
      <c r="U25" s="10">
        <v>16500</v>
      </c>
      <c r="V25" s="10"/>
      <c r="W25" s="10">
        <v>13700</v>
      </c>
      <c r="X25" s="10">
        <f t="shared" si="5"/>
        <v>0</v>
      </c>
      <c r="Y25" s="10">
        <v>0</v>
      </c>
      <c r="Z25" s="10">
        <v>0</v>
      </c>
      <c r="AA25" s="4">
        <f t="shared" si="11"/>
        <v>101756.94</v>
      </c>
      <c r="AB25" s="4">
        <f t="shared" si="16"/>
        <v>66056.94</v>
      </c>
      <c r="AC25" s="4">
        <f t="shared" si="17"/>
        <v>35700</v>
      </c>
    </row>
    <row r="26" spans="1:29" ht="27" customHeight="1">
      <c r="A26" s="5" t="s">
        <v>23</v>
      </c>
      <c r="B26" s="4">
        <f t="shared" si="0"/>
        <v>273100</v>
      </c>
      <c r="C26" s="4">
        <v>205400</v>
      </c>
      <c r="D26" s="4">
        <v>67700</v>
      </c>
      <c r="E26" s="4">
        <f t="shared" si="8"/>
        <v>271753</v>
      </c>
      <c r="F26" s="4">
        <v>205029</v>
      </c>
      <c r="G26" s="4">
        <v>66724</v>
      </c>
      <c r="H26" s="4">
        <f t="shared" si="9"/>
        <v>36000</v>
      </c>
      <c r="I26" s="4">
        <v>15000</v>
      </c>
      <c r="J26" s="4">
        <v>21000</v>
      </c>
      <c r="K26" s="4">
        <f t="shared" si="10"/>
        <v>309100</v>
      </c>
      <c r="L26" s="4">
        <f t="shared" si="12"/>
        <v>220400</v>
      </c>
      <c r="M26" s="4">
        <f t="shared" si="13"/>
        <v>88700</v>
      </c>
      <c r="N26" s="4">
        <f t="shared" si="2"/>
        <v>-1347</v>
      </c>
      <c r="O26" s="4">
        <v>-371</v>
      </c>
      <c r="P26" s="4">
        <v>-976</v>
      </c>
      <c r="Q26" s="10">
        <f t="shared" si="6"/>
        <v>307753</v>
      </c>
      <c r="R26" s="10">
        <f t="shared" si="14"/>
        <v>220029</v>
      </c>
      <c r="S26" s="10">
        <f t="shared" si="15"/>
        <v>87724</v>
      </c>
      <c r="T26" s="10">
        <f t="shared" si="4"/>
        <v>36000</v>
      </c>
      <c r="U26" s="10">
        <v>15000</v>
      </c>
      <c r="V26" s="10"/>
      <c r="W26" s="10">
        <v>21000</v>
      </c>
      <c r="X26" s="10">
        <f t="shared" si="5"/>
        <v>37</v>
      </c>
      <c r="Y26" s="10">
        <v>32</v>
      </c>
      <c r="Z26" s="10">
        <v>5</v>
      </c>
      <c r="AA26" s="4">
        <f t="shared" si="11"/>
        <v>307716</v>
      </c>
      <c r="AB26" s="4">
        <f t="shared" si="16"/>
        <v>219997</v>
      </c>
      <c r="AC26" s="4">
        <f t="shared" si="17"/>
        <v>87719</v>
      </c>
    </row>
  </sheetData>
  <mergeCells count="15">
    <mergeCell ref="B4:G5"/>
    <mergeCell ref="H5:S5"/>
    <mergeCell ref="A2:AC2"/>
    <mergeCell ref="AA6:AC7"/>
    <mergeCell ref="E6:G7"/>
    <mergeCell ref="B6:D7"/>
    <mergeCell ref="H6:J7"/>
    <mergeCell ref="K6:M7"/>
    <mergeCell ref="N6:P7"/>
    <mergeCell ref="A4:A8"/>
    <mergeCell ref="T6:W7"/>
    <mergeCell ref="T5:AC5"/>
    <mergeCell ref="X6:Z7"/>
    <mergeCell ref="H4:AC4"/>
    <mergeCell ref="Q6:S7"/>
  </mergeCells>
  <printOptions horizontalCentered="1"/>
  <pageMargins left="0.3937007874015748" right="0.3937007874015748" top="0.3937007874015748" bottom="0.3937007874015748" header="0.5118110236220472" footer="0.5118110236220472"/>
  <pageSetup orientation="landscape" paperSize="8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王志忠 科长</dc:creator>
  <cp:keywords/>
  <dc:description/>
  <cp:lastModifiedBy>焦敏 </cp:lastModifiedBy>
  <cp:lastPrinted>2021-09-13T01:06:37Z</cp:lastPrinted>
  <dcterms:created xsi:type="dcterms:W3CDTF">2020-07-30T02:46:05Z</dcterms:created>
  <dcterms:modified xsi:type="dcterms:W3CDTF">2021-09-13T09:24:12Z</dcterms:modified>
  <cp:category/>
  <cp:version/>
  <cp:contentType/>
  <cp:contentStatus/>
</cp:coreProperties>
</file>